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 tabRatio="743" activeTab="1"/>
  </bookViews>
  <sheets>
    <sheet name="Инструкция" sheetId="10" r:id="rId1"/>
    <sheet name="5 класс" sheetId="19" r:id="rId2"/>
    <sheet name="6 класс" sheetId="12" r:id="rId3"/>
    <sheet name="7 класс" sheetId="13" r:id="rId4"/>
    <sheet name="8 класс" sheetId="14" r:id="rId5"/>
    <sheet name="9 класс" sheetId="15" r:id="rId6"/>
    <sheet name="10 класс" sheetId="16" r:id="rId7"/>
    <sheet name="11 класс" sheetId="17" r:id="rId8"/>
    <sheet name="Сводная" sheetId="11" r:id="rId9"/>
  </sheets>
  <definedNames>
    <definedName name="_xlnm._FilterDatabase" localSheetId="6" hidden="1">'10 класс'!$A$10:$R$21</definedName>
    <definedName name="_xlnm._FilterDatabase" localSheetId="7" hidden="1">'11 класс'!$A$10:$R$19</definedName>
    <definedName name="_xlnm._FilterDatabase" localSheetId="1" hidden="1">'5 класс'!$A$10:$R$59</definedName>
    <definedName name="_xlnm._FilterDatabase" localSheetId="2" hidden="1">'6 класс'!$A$10:$R$60</definedName>
    <definedName name="_xlnm._FilterDatabase" localSheetId="3" hidden="1">'7 класс'!$A$10:$R$60</definedName>
    <definedName name="_xlnm._FilterDatabase" localSheetId="4" hidden="1">'8 класс'!$A$10:$R$60</definedName>
    <definedName name="_xlnm._FilterDatabase" localSheetId="5" hidden="1">'9 класс'!$A$10:$R$60</definedName>
    <definedName name="closed" localSheetId="6">#REF!</definedName>
    <definedName name="closed" localSheetId="7">#REF!</definedName>
    <definedName name="closed" localSheetId="1">#REF!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6">#REF!</definedName>
    <definedName name="location" localSheetId="7">#REF!</definedName>
    <definedName name="location" localSheetId="1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6">'10 класс'!$B$2:$B$7</definedName>
    <definedName name="school_type" localSheetId="7">'11 класс'!$B$2:$B$7</definedName>
    <definedName name="school_type" localSheetId="1">'5 класс'!$B$2:$B$7</definedName>
    <definedName name="school_type" localSheetId="2">'6 класс'!$B$2:$B$7</definedName>
    <definedName name="school_type" localSheetId="3">'7 класс'!$B$2:$B$7</definedName>
    <definedName name="school_type" localSheetId="4">'8 класс'!$B$2:$B$7</definedName>
    <definedName name="school_type" localSheetId="5">'9 класс'!$B$2:$B$7</definedName>
    <definedName name="school_type">#REF!</definedName>
    <definedName name="класс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1" l="1"/>
  <c r="C10" i="11"/>
  <c r="C9" i="11"/>
  <c r="C7" i="11"/>
  <c r="C6" i="11"/>
  <c r="C5" i="11"/>
  <c r="C4" i="11"/>
  <c r="P19" i="17"/>
  <c r="O19" i="17"/>
  <c r="N19" i="17"/>
  <c r="P18" i="17"/>
  <c r="O18" i="17"/>
  <c r="N18" i="17"/>
  <c r="P17" i="17"/>
  <c r="O17" i="17"/>
  <c r="N17" i="17"/>
  <c r="P16" i="17"/>
  <c r="O16" i="17"/>
  <c r="N16" i="17"/>
  <c r="P15" i="17"/>
  <c r="O15" i="17"/>
  <c r="N15" i="17"/>
  <c r="P14" i="17"/>
  <c r="O14" i="17"/>
  <c r="N14" i="17"/>
  <c r="P13" i="17"/>
  <c r="O13" i="17"/>
  <c r="N13" i="17"/>
  <c r="P12" i="17"/>
  <c r="O12" i="17"/>
  <c r="N12" i="17"/>
  <c r="P11" i="17"/>
  <c r="O11" i="17"/>
  <c r="N11" i="17"/>
  <c r="R9" i="17"/>
  <c r="P9" i="17"/>
  <c r="L9" i="17"/>
  <c r="K9" i="17"/>
  <c r="H9" i="17"/>
  <c r="R8" i="17"/>
  <c r="R6" i="17"/>
  <c r="R5" i="17"/>
  <c r="R4" i="17"/>
  <c r="R2" i="17"/>
  <c r="P21" i="16"/>
  <c r="O21" i="16"/>
  <c r="N21" i="16"/>
  <c r="P20" i="16"/>
  <c r="O20" i="16"/>
  <c r="N20" i="16"/>
  <c r="P19" i="16"/>
  <c r="O19" i="16"/>
  <c r="N19" i="16"/>
  <c r="P18" i="16"/>
  <c r="O18" i="16"/>
  <c r="N18" i="16"/>
  <c r="P17" i="16"/>
  <c r="O17" i="16"/>
  <c r="N17" i="16"/>
  <c r="P16" i="16"/>
  <c r="O16" i="16"/>
  <c r="N16" i="16"/>
  <c r="P15" i="16"/>
  <c r="O15" i="16"/>
  <c r="N15" i="16"/>
  <c r="P14" i="16"/>
  <c r="O14" i="16"/>
  <c r="N14" i="16"/>
  <c r="P13" i="16"/>
  <c r="O13" i="16"/>
  <c r="N13" i="16"/>
  <c r="P12" i="16"/>
  <c r="O12" i="16"/>
  <c r="N12" i="16"/>
  <c r="P11" i="16"/>
  <c r="O11" i="16"/>
  <c r="N11" i="16"/>
  <c r="R9" i="16"/>
  <c r="P9" i="16"/>
  <c r="L9" i="16"/>
  <c r="K9" i="16"/>
  <c r="H9" i="16"/>
  <c r="R8" i="16"/>
  <c r="R6" i="16"/>
  <c r="R5" i="16"/>
  <c r="R4" i="16"/>
  <c r="R2" i="16"/>
  <c r="P60" i="15"/>
  <c r="O60" i="15"/>
  <c r="N60" i="15"/>
  <c r="P59" i="15"/>
  <c r="O59" i="15"/>
  <c r="N59" i="15"/>
  <c r="P58" i="15"/>
  <c r="O58" i="15"/>
  <c r="N58" i="15"/>
  <c r="P57" i="15"/>
  <c r="O57" i="15"/>
  <c r="N57" i="15"/>
  <c r="P56" i="15"/>
  <c r="O56" i="15"/>
  <c r="N56" i="15"/>
  <c r="P55" i="15"/>
  <c r="O55" i="15"/>
  <c r="N55" i="15"/>
  <c r="P54" i="15"/>
  <c r="O54" i="15"/>
  <c r="N54" i="15"/>
  <c r="P53" i="15"/>
  <c r="O53" i="15"/>
  <c r="N53" i="15"/>
  <c r="P52" i="15"/>
  <c r="O52" i="15"/>
  <c r="N52" i="15"/>
  <c r="P51" i="15"/>
  <c r="O51" i="15"/>
  <c r="N51" i="15"/>
  <c r="P50" i="15"/>
  <c r="O50" i="15"/>
  <c r="N50" i="15"/>
  <c r="P49" i="15"/>
  <c r="O49" i="15"/>
  <c r="N49" i="15"/>
  <c r="P48" i="15"/>
  <c r="O48" i="15"/>
  <c r="N48" i="15"/>
  <c r="P47" i="15"/>
  <c r="O47" i="15"/>
  <c r="N47" i="15"/>
  <c r="P46" i="15"/>
  <c r="O46" i="15"/>
  <c r="N46" i="15"/>
  <c r="P45" i="15"/>
  <c r="O45" i="15"/>
  <c r="N45" i="15"/>
  <c r="P44" i="15"/>
  <c r="O44" i="15"/>
  <c r="N44" i="15"/>
  <c r="P43" i="15"/>
  <c r="O43" i="15"/>
  <c r="N43" i="15"/>
  <c r="P42" i="15"/>
  <c r="O42" i="15"/>
  <c r="N42" i="15"/>
  <c r="P41" i="15"/>
  <c r="O41" i="15"/>
  <c r="N41" i="15"/>
  <c r="P40" i="15"/>
  <c r="O40" i="15"/>
  <c r="N40" i="15"/>
  <c r="P39" i="15"/>
  <c r="O39" i="15"/>
  <c r="N39" i="15"/>
  <c r="P38" i="15"/>
  <c r="O38" i="15"/>
  <c r="N38" i="15"/>
  <c r="P37" i="15"/>
  <c r="O37" i="15"/>
  <c r="N37" i="15"/>
  <c r="P36" i="15"/>
  <c r="O36" i="15"/>
  <c r="N36" i="15"/>
  <c r="P35" i="15"/>
  <c r="O35" i="15"/>
  <c r="N35" i="15"/>
  <c r="P34" i="15"/>
  <c r="O34" i="15"/>
  <c r="N34" i="15"/>
  <c r="P33" i="15"/>
  <c r="O33" i="15"/>
  <c r="N33" i="15"/>
  <c r="P32" i="15"/>
  <c r="O32" i="15"/>
  <c r="N32" i="15"/>
  <c r="P31" i="15"/>
  <c r="O31" i="15"/>
  <c r="N31" i="15"/>
  <c r="P30" i="15"/>
  <c r="O30" i="15"/>
  <c r="N30" i="15"/>
  <c r="P29" i="15"/>
  <c r="O29" i="15"/>
  <c r="N29" i="15"/>
  <c r="P28" i="15"/>
  <c r="O28" i="15"/>
  <c r="N28" i="15"/>
  <c r="P27" i="15"/>
  <c r="O27" i="15"/>
  <c r="N27" i="15"/>
  <c r="P26" i="15"/>
  <c r="O26" i="15"/>
  <c r="N26" i="15"/>
  <c r="P25" i="15"/>
  <c r="O25" i="15"/>
  <c r="N25" i="15"/>
  <c r="P24" i="15"/>
  <c r="O24" i="15"/>
  <c r="N24" i="15"/>
  <c r="P23" i="15"/>
  <c r="O23" i="15"/>
  <c r="N23" i="15"/>
  <c r="P22" i="15"/>
  <c r="O22" i="15"/>
  <c r="N22" i="15"/>
  <c r="P21" i="15"/>
  <c r="O21" i="15"/>
  <c r="N21" i="15"/>
  <c r="P20" i="15"/>
  <c r="O20" i="15"/>
  <c r="N20" i="15"/>
  <c r="P19" i="15"/>
  <c r="O19" i="15"/>
  <c r="N19" i="15"/>
  <c r="P18" i="15"/>
  <c r="O18" i="15"/>
  <c r="N18" i="15"/>
  <c r="P17" i="15"/>
  <c r="O17" i="15"/>
  <c r="N17" i="15"/>
  <c r="P16" i="15"/>
  <c r="O16" i="15"/>
  <c r="N16" i="15"/>
  <c r="P15" i="15"/>
  <c r="O15" i="15"/>
  <c r="N15" i="15"/>
  <c r="P14" i="15"/>
  <c r="O14" i="15"/>
  <c r="N14" i="15"/>
  <c r="P13" i="15"/>
  <c r="O13" i="15"/>
  <c r="N13" i="15"/>
  <c r="P12" i="15"/>
  <c r="O12" i="15"/>
  <c r="N12" i="15"/>
  <c r="P11" i="15"/>
  <c r="O11" i="15"/>
  <c r="N11" i="15"/>
  <c r="R9" i="15"/>
  <c r="P9" i="15"/>
  <c r="L9" i="15"/>
  <c r="K9" i="15"/>
  <c r="H9" i="15"/>
  <c r="R8" i="15"/>
  <c r="R6" i="15"/>
  <c r="R5" i="15"/>
  <c r="R4" i="15"/>
  <c r="R2" i="15"/>
  <c r="P60" i="14"/>
  <c r="O60" i="14"/>
  <c r="N60" i="14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51" i="14"/>
  <c r="O51" i="14"/>
  <c r="N51" i="14"/>
  <c r="P50" i="14"/>
  <c r="O50" i="14"/>
  <c r="N50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6" i="14"/>
  <c r="O36" i="14"/>
  <c r="N36" i="14"/>
  <c r="P35" i="14"/>
  <c r="O35" i="14"/>
  <c r="N35" i="14"/>
  <c r="P34" i="14"/>
  <c r="O34" i="14"/>
  <c r="N34" i="14"/>
  <c r="P33" i="14"/>
  <c r="O33" i="14"/>
  <c r="N33" i="14"/>
  <c r="P32" i="14"/>
  <c r="O32" i="14"/>
  <c r="N32" i="14"/>
  <c r="P31" i="14"/>
  <c r="O31" i="14"/>
  <c r="N31" i="14"/>
  <c r="P30" i="14"/>
  <c r="O30" i="14"/>
  <c r="N30" i="14"/>
  <c r="P29" i="14"/>
  <c r="O29" i="14"/>
  <c r="P28" i="14"/>
  <c r="O28" i="14"/>
  <c r="N28" i="14"/>
  <c r="P27" i="14"/>
  <c r="O27" i="14"/>
  <c r="N27" i="14"/>
  <c r="P26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P18" i="14"/>
  <c r="O18" i="14"/>
  <c r="N18" i="14"/>
  <c r="P17" i="14"/>
  <c r="O17" i="14"/>
  <c r="N17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R9" i="14"/>
  <c r="P9" i="14"/>
  <c r="L9" i="14"/>
  <c r="K9" i="14"/>
  <c r="H9" i="14"/>
  <c r="R8" i="14"/>
  <c r="R6" i="14"/>
  <c r="R5" i="14"/>
  <c r="R4" i="14"/>
  <c r="R2" i="14"/>
  <c r="P60" i="13"/>
  <c r="O60" i="13"/>
  <c r="N60" i="13"/>
  <c r="P59" i="13"/>
  <c r="O59" i="13"/>
  <c r="N59" i="13"/>
  <c r="P58" i="13"/>
  <c r="O58" i="13"/>
  <c r="N58" i="13"/>
  <c r="P57" i="13"/>
  <c r="O57" i="13"/>
  <c r="N57" i="13"/>
  <c r="P56" i="13"/>
  <c r="O56" i="13"/>
  <c r="N56" i="13"/>
  <c r="P55" i="13"/>
  <c r="O55" i="13"/>
  <c r="N55" i="13"/>
  <c r="P54" i="13"/>
  <c r="O54" i="13"/>
  <c r="N54" i="13"/>
  <c r="P53" i="13"/>
  <c r="O53" i="13"/>
  <c r="N53" i="13"/>
  <c r="P52" i="13"/>
  <c r="O52" i="13"/>
  <c r="N52" i="13"/>
  <c r="P51" i="13"/>
  <c r="O51" i="13"/>
  <c r="N51" i="13"/>
  <c r="P50" i="13"/>
  <c r="O50" i="13"/>
  <c r="N50" i="13"/>
  <c r="P49" i="13"/>
  <c r="O49" i="13"/>
  <c r="N49" i="13"/>
  <c r="P48" i="13"/>
  <c r="O48" i="13"/>
  <c r="N48" i="13"/>
  <c r="P47" i="13"/>
  <c r="O47" i="13"/>
  <c r="N47" i="13"/>
  <c r="P46" i="13"/>
  <c r="O46" i="13"/>
  <c r="N46" i="13"/>
  <c r="P45" i="13"/>
  <c r="O45" i="13"/>
  <c r="N45" i="13"/>
  <c r="P44" i="13"/>
  <c r="O44" i="13"/>
  <c r="N44" i="13"/>
  <c r="P43" i="13"/>
  <c r="O43" i="13"/>
  <c r="N43" i="13"/>
  <c r="P42" i="13"/>
  <c r="O42" i="13"/>
  <c r="N42" i="13"/>
  <c r="P41" i="13"/>
  <c r="O41" i="13"/>
  <c r="N41" i="13"/>
  <c r="P40" i="13"/>
  <c r="O40" i="13"/>
  <c r="N40" i="13"/>
  <c r="P39" i="13"/>
  <c r="O39" i="13"/>
  <c r="N39" i="13"/>
  <c r="P38" i="13"/>
  <c r="O38" i="13"/>
  <c r="N38" i="13"/>
  <c r="P37" i="13"/>
  <c r="O37" i="13"/>
  <c r="N37" i="13"/>
  <c r="P36" i="13"/>
  <c r="O36" i="13"/>
  <c r="N36" i="13"/>
  <c r="P35" i="13"/>
  <c r="O35" i="13"/>
  <c r="N35" i="13"/>
  <c r="P34" i="13"/>
  <c r="O34" i="13"/>
  <c r="N34" i="13"/>
  <c r="P33" i="13"/>
  <c r="O33" i="13"/>
  <c r="N33" i="13"/>
  <c r="P32" i="13"/>
  <c r="O32" i="13"/>
  <c r="N32" i="13"/>
  <c r="P31" i="13"/>
  <c r="O31" i="13"/>
  <c r="N31" i="13"/>
  <c r="P30" i="13"/>
  <c r="O30" i="13"/>
  <c r="N30" i="13"/>
  <c r="P29" i="13"/>
  <c r="O29" i="13"/>
  <c r="N29" i="13"/>
  <c r="P28" i="13"/>
  <c r="O28" i="13"/>
  <c r="N28" i="13"/>
  <c r="P27" i="13"/>
  <c r="O27" i="13"/>
  <c r="N27" i="13"/>
  <c r="P26" i="13"/>
  <c r="O26" i="13"/>
  <c r="N26" i="13"/>
  <c r="P25" i="13"/>
  <c r="O25" i="13"/>
  <c r="N25" i="13"/>
  <c r="P24" i="13"/>
  <c r="O24" i="13"/>
  <c r="N24" i="13"/>
  <c r="P23" i="13"/>
  <c r="O23" i="13"/>
  <c r="N23" i="13"/>
  <c r="P22" i="13"/>
  <c r="O22" i="13"/>
  <c r="N22" i="13"/>
  <c r="P21" i="13"/>
  <c r="O21" i="13"/>
  <c r="N21" i="13"/>
  <c r="P20" i="13"/>
  <c r="O20" i="13"/>
  <c r="N20" i="13"/>
  <c r="P19" i="13"/>
  <c r="O19" i="13"/>
  <c r="N19" i="13"/>
  <c r="P18" i="13"/>
  <c r="O18" i="13"/>
  <c r="N18" i="13"/>
  <c r="P17" i="13"/>
  <c r="O17" i="13"/>
  <c r="N17" i="13"/>
  <c r="P16" i="13"/>
  <c r="O16" i="13"/>
  <c r="N16" i="13"/>
  <c r="P15" i="13"/>
  <c r="O15" i="13"/>
  <c r="N15" i="13"/>
  <c r="P14" i="13"/>
  <c r="O14" i="13"/>
  <c r="N14" i="13"/>
  <c r="P13" i="13"/>
  <c r="O13" i="13"/>
  <c r="N13" i="13"/>
  <c r="P12" i="13"/>
  <c r="O12" i="13"/>
  <c r="N12" i="13"/>
  <c r="P11" i="13"/>
  <c r="O11" i="13"/>
  <c r="N11" i="13"/>
  <c r="R9" i="13"/>
  <c r="P9" i="13"/>
  <c r="L9" i="13"/>
  <c r="K9" i="13"/>
  <c r="H9" i="13"/>
  <c r="R8" i="13"/>
  <c r="R6" i="13"/>
  <c r="R5" i="13"/>
  <c r="R4" i="13"/>
  <c r="R2" i="13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P39" i="12"/>
  <c r="O39" i="12"/>
  <c r="N39" i="12"/>
  <c r="P38" i="12"/>
  <c r="O38" i="12"/>
  <c r="N38" i="12"/>
  <c r="P37" i="12"/>
  <c r="O37" i="12"/>
  <c r="N37" i="12"/>
  <c r="P36" i="12"/>
  <c r="O36" i="12"/>
  <c r="N36" i="12"/>
  <c r="P35" i="12"/>
  <c r="O35" i="12"/>
  <c r="N35" i="12"/>
  <c r="P34" i="12"/>
  <c r="O34" i="12"/>
  <c r="N34" i="12"/>
  <c r="P33" i="12"/>
  <c r="O33" i="12"/>
  <c r="N33" i="12"/>
  <c r="P32" i="12"/>
  <c r="O32" i="12"/>
  <c r="N32" i="12"/>
  <c r="P31" i="12"/>
  <c r="O31" i="12"/>
  <c r="N31" i="12"/>
  <c r="P30" i="12"/>
  <c r="O30" i="12"/>
  <c r="N30" i="12"/>
  <c r="P29" i="12"/>
  <c r="O29" i="12"/>
  <c r="N29" i="12"/>
  <c r="P28" i="12"/>
  <c r="O28" i="12"/>
  <c r="N28" i="12"/>
  <c r="P27" i="12"/>
  <c r="O27" i="12"/>
  <c r="N27" i="12"/>
  <c r="P26" i="12"/>
  <c r="O26" i="12"/>
  <c r="N26" i="12"/>
  <c r="P25" i="12"/>
  <c r="O25" i="12"/>
  <c r="N25" i="12"/>
  <c r="P24" i="12"/>
  <c r="O24" i="12"/>
  <c r="N24" i="12"/>
  <c r="P23" i="12"/>
  <c r="O23" i="12"/>
  <c r="N23" i="12"/>
  <c r="P22" i="12"/>
  <c r="O22" i="12"/>
  <c r="N22" i="12"/>
  <c r="P21" i="12"/>
  <c r="O21" i="12"/>
  <c r="N21" i="12"/>
  <c r="P20" i="12"/>
  <c r="O20" i="12"/>
  <c r="N20" i="12"/>
  <c r="P19" i="12"/>
  <c r="O19" i="12"/>
  <c r="N19" i="12"/>
  <c r="P18" i="12"/>
  <c r="O18" i="12"/>
  <c r="N18" i="12"/>
  <c r="P17" i="12"/>
  <c r="O17" i="12"/>
  <c r="N17" i="12"/>
  <c r="P16" i="12"/>
  <c r="O16" i="12"/>
  <c r="N16" i="12"/>
  <c r="P15" i="12"/>
  <c r="O15" i="12"/>
  <c r="N15" i="12"/>
  <c r="P14" i="12"/>
  <c r="O14" i="12"/>
  <c r="N14" i="12"/>
  <c r="P13" i="12"/>
  <c r="O13" i="12"/>
  <c r="N13" i="12"/>
  <c r="P12" i="12"/>
  <c r="O12" i="12"/>
  <c r="N12" i="12"/>
  <c r="P11" i="12"/>
  <c r="O11" i="12"/>
  <c r="N11" i="12"/>
  <c r="R9" i="12"/>
  <c r="P9" i="12"/>
  <c r="L9" i="12"/>
  <c r="K9" i="12"/>
  <c r="H9" i="12"/>
  <c r="R8" i="12"/>
  <c r="R6" i="12"/>
  <c r="R5" i="12"/>
  <c r="R4" i="12"/>
  <c r="R2" i="12"/>
  <c r="P59" i="19"/>
  <c r="O59" i="19"/>
  <c r="N59" i="19"/>
  <c r="P58" i="19"/>
  <c r="O58" i="19"/>
  <c r="N58" i="19"/>
  <c r="P57" i="19"/>
  <c r="O57" i="19"/>
  <c r="N57" i="19"/>
  <c r="P56" i="19"/>
  <c r="O56" i="19"/>
  <c r="N56" i="19"/>
  <c r="P55" i="19"/>
  <c r="O55" i="19"/>
  <c r="N55" i="19"/>
  <c r="P54" i="19"/>
  <c r="O54" i="19"/>
  <c r="N54" i="19"/>
  <c r="P53" i="19"/>
  <c r="O53" i="19"/>
  <c r="N53" i="19"/>
  <c r="P52" i="19"/>
  <c r="O52" i="19"/>
  <c r="N52" i="19"/>
  <c r="P51" i="19"/>
  <c r="O51" i="19"/>
  <c r="N51" i="19"/>
  <c r="P50" i="19"/>
  <c r="O50" i="19"/>
  <c r="N50" i="19"/>
  <c r="P49" i="19"/>
  <c r="O49" i="19"/>
  <c r="N49" i="19"/>
  <c r="P48" i="19"/>
  <c r="O48" i="19"/>
  <c r="N48" i="19"/>
  <c r="P47" i="19"/>
  <c r="O47" i="19"/>
  <c r="N47" i="19"/>
  <c r="P46" i="19"/>
  <c r="O46" i="19"/>
  <c r="N46" i="19"/>
  <c r="P45" i="19"/>
  <c r="O45" i="19"/>
  <c r="N45" i="19"/>
  <c r="P44" i="19"/>
  <c r="O44" i="19"/>
  <c r="N44" i="19"/>
  <c r="P43" i="19"/>
  <c r="O43" i="19"/>
  <c r="N43" i="19"/>
  <c r="P42" i="19"/>
  <c r="O42" i="19"/>
  <c r="N42" i="19"/>
  <c r="P41" i="19"/>
  <c r="O41" i="19"/>
  <c r="N41" i="19"/>
  <c r="P40" i="19"/>
  <c r="O40" i="19"/>
  <c r="N40" i="19"/>
  <c r="P39" i="19"/>
  <c r="O39" i="19"/>
  <c r="N39" i="19"/>
  <c r="P38" i="19"/>
  <c r="O38" i="19"/>
  <c r="N38" i="19"/>
  <c r="P37" i="19"/>
  <c r="O37" i="19"/>
  <c r="N37" i="19"/>
  <c r="P36" i="19"/>
  <c r="O36" i="19"/>
  <c r="N36" i="19"/>
  <c r="P35" i="19"/>
  <c r="O35" i="19"/>
  <c r="N35" i="19"/>
  <c r="P34" i="19"/>
  <c r="O34" i="19"/>
  <c r="N34" i="19"/>
  <c r="P33" i="19"/>
  <c r="O33" i="19"/>
  <c r="N33" i="19"/>
  <c r="P32" i="19"/>
  <c r="O32" i="19"/>
  <c r="N32" i="19"/>
  <c r="P31" i="19"/>
  <c r="O31" i="19"/>
  <c r="N31" i="19"/>
  <c r="P30" i="19"/>
  <c r="O30" i="19"/>
  <c r="N30" i="19"/>
  <c r="P29" i="19"/>
  <c r="O29" i="19"/>
  <c r="N29" i="19"/>
  <c r="P28" i="19"/>
  <c r="O28" i="19"/>
  <c r="N28" i="19"/>
  <c r="P27" i="19"/>
  <c r="O27" i="19"/>
  <c r="N27" i="19"/>
  <c r="P26" i="19"/>
  <c r="O26" i="19"/>
  <c r="N26" i="19"/>
  <c r="P25" i="19"/>
  <c r="O25" i="19"/>
  <c r="N25" i="19"/>
  <c r="P24" i="19"/>
  <c r="O24" i="19"/>
  <c r="N24" i="19"/>
  <c r="P23" i="19"/>
  <c r="O23" i="19"/>
  <c r="N23" i="19"/>
  <c r="P22" i="19"/>
  <c r="O22" i="19"/>
  <c r="N22" i="19"/>
  <c r="P21" i="19"/>
  <c r="O21" i="19"/>
  <c r="N21" i="19"/>
  <c r="P20" i="19"/>
  <c r="O20" i="19"/>
  <c r="N20" i="19"/>
  <c r="P19" i="19"/>
  <c r="O19" i="19"/>
  <c r="N19" i="19"/>
  <c r="P18" i="19"/>
  <c r="O18" i="19"/>
  <c r="N18" i="19"/>
  <c r="P17" i="19"/>
  <c r="O17" i="19"/>
  <c r="N17" i="19"/>
  <c r="P16" i="19"/>
  <c r="O16" i="19"/>
  <c r="N16" i="19"/>
  <c r="P15" i="19"/>
  <c r="O15" i="19"/>
  <c r="N15" i="19"/>
  <c r="P14" i="19"/>
  <c r="O14" i="19"/>
  <c r="N14" i="19"/>
  <c r="P13" i="19"/>
  <c r="O13" i="19"/>
  <c r="N13" i="19"/>
  <c r="P12" i="19"/>
  <c r="O12" i="19"/>
  <c r="N12" i="19"/>
  <c r="P11" i="19"/>
  <c r="O11" i="19"/>
  <c r="N11" i="19"/>
  <c r="R9" i="19"/>
  <c r="P9" i="19"/>
  <c r="L9" i="19"/>
  <c r="K9" i="19"/>
  <c r="H9" i="19"/>
  <c r="R8" i="19"/>
  <c r="R6" i="19"/>
  <c r="R5" i="19"/>
  <c r="R4" i="19"/>
  <c r="R2" i="19"/>
</calcChain>
</file>

<file path=xl/sharedStrings.xml><?xml version="1.0" encoding="utf-8"?>
<sst xmlns="http://schemas.openxmlformats.org/spreadsheetml/2006/main" count="1679" uniqueCount="254">
  <si>
    <t>Ранжированный список участников школьного этапа всероссийской олимпиады школьников 
по обществознанию в 5 классах в 2025-2026 учебном году</t>
  </si>
  <si>
    <t>Количество участников по классу</t>
  </si>
  <si>
    <t>Предмет олимпиады:</t>
  </si>
  <si>
    <t>обществознание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</si>
  <si>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</si>
  <si>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</si>
  <si>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</si>
  <si>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</si>
  <si>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</si>
  <si>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</si>
  <si>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</si>
  <si>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</si>
  <si>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</si>
  <si>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</si>
  <si>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</si>
  <si>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</si>
  <si>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</si>
  <si>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</si>
  <si>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</si>
  <si>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</si>
  <si>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</si>
  <si>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</si>
  <si>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</si>
  <si>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</si>
  <si>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</si>
  <si>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</si>
  <si>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</si>
  <si>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</si>
  <si>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</si>
  <si>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</si>
  <si>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</si>
  <si>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</si>
  <si>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</si>
  <si>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</si>
  <si>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</si>
  <si>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</si>
  <si>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</si>
  <si>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</si>
  <si>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</si>
  <si>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Р</t>
  </si>
  <si>
    <t>А</t>
  </si>
  <si>
    <t>П</t>
  </si>
  <si>
    <t>МБОУ СОШ №17</t>
  </si>
  <si>
    <t>5Г</t>
  </si>
  <si>
    <t>5201</t>
  </si>
  <si>
    <t>Глазунова Кристина Ричмундовна</t>
  </si>
  <si>
    <t>Е</t>
  </si>
  <si>
    <t>М</t>
  </si>
  <si>
    <t>Д</t>
  </si>
  <si>
    <t>5203</t>
  </si>
  <si>
    <t>К</t>
  </si>
  <si>
    <t>В</t>
  </si>
  <si>
    <t>5Д</t>
  </si>
  <si>
    <t>5210</t>
  </si>
  <si>
    <t>Ф</t>
  </si>
  <si>
    <t>5206</t>
  </si>
  <si>
    <t>5208</t>
  </si>
  <si>
    <t>С</t>
  </si>
  <si>
    <t>5209</t>
  </si>
  <si>
    <t>Н</t>
  </si>
  <si>
    <t>5207</t>
  </si>
  <si>
    <t>5205</t>
  </si>
  <si>
    <t>5202</t>
  </si>
  <si>
    <t>Ш</t>
  </si>
  <si>
    <t>Ю</t>
  </si>
  <si>
    <t>5204</t>
  </si>
  <si>
    <t>Г</t>
  </si>
  <si>
    <t>И</t>
  </si>
  <si>
    <t>5211</t>
  </si>
  <si>
    <t xml:space="preserve">Состав жюри: </t>
  </si>
  <si>
    <t>Председатель:</t>
  </si>
  <si>
    <t>Члены жюри:</t>
  </si>
  <si>
    <t>Хасаншина Л.М</t>
  </si>
  <si>
    <t>Валеева Р.Р</t>
  </si>
  <si>
    <t>Глазунова К.Р</t>
  </si>
  <si>
    <t>Мухаметханова Н.Ф</t>
  </si>
  <si>
    <t>Хазиева А.Н</t>
  </si>
  <si>
    <t>Ранжированный список участников школьного этапа всероссийской олимпиады школьников 
по _ в 6 классах в 2025-2026 учебном году</t>
  </si>
  <si>
    <t>Обществознание</t>
  </si>
  <si>
    <t>Ч</t>
  </si>
  <si>
    <t>6Г</t>
  </si>
  <si>
    <t>6214</t>
  </si>
  <si>
    <t>6В</t>
  </si>
  <si>
    <t>6209</t>
  </si>
  <si>
    <t>6206</t>
  </si>
  <si>
    <t>6202</t>
  </si>
  <si>
    <t>6205</t>
  </si>
  <si>
    <t>6215</t>
  </si>
  <si>
    <t>Я</t>
  </si>
  <si>
    <t>6212</t>
  </si>
  <si>
    <t>Л</t>
  </si>
  <si>
    <t>6211</t>
  </si>
  <si>
    <t>Т</t>
  </si>
  <si>
    <t>6201</t>
  </si>
  <si>
    <t>6213</t>
  </si>
  <si>
    <t>6210</t>
  </si>
  <si>
    <t>6203</t>
  </si>
  <si>
    <t>Б</t>
  </si>
  <si>
    <t>6207</t>
  </si>
  <si>
    <t>6216</t>
  </si>
  <si>
    <t>6204</t>
  </si>
  <si>
    <t>6208</t>
  </si>
  <si>
    <t>Состав жюри:</t>
  </si>
  <si>
    <t>Ранжированный список участников школьного этапа всероссийской олимпиады школьников 
по обществознанию  в 7 классах в 2025-2026 учебном году</t>
  </si>
  <si>
    <t>24.09.2025г.</t>
  </si>
  <si>
    <t>7А</t>
  </si>
  <si>
    <t>1709</t>
  </si>
  <si>
    <t>Хасаншина Люция Мазитовна</t>
  </si>
  <si>
    <t>МБОУ СОШ№17</t>
  </si>
  <si>
    <t>Х</t>
  </si>
  <si>
    <t>7Б</t>
  </si>
  <si>
    <t>1703</t>
  </si>
  <si>
    <t>1704</t>
  </si>
  <si>
    <t>1705</t>
  </si>
  <si>
    <t>1707</t>
  </si>
  <si>
    <t>О</t>
  </si>
  <si>
    <t>1711</t>
  </si>
  <si>
    <t>1712</t>
  </si>
  <si>
    <t>1706</t>
  </si>
  <si>
    <t>1710</t>
  </si>
  <si>
    <t>1702</t>
  </si>
  <si>
    <t>1708</t>
  </si>
  <si>
    <t>1701</t>
  </si>
  <si>
    <t>7Г</t>
  </si>
  <si>
    <t>7209</t>
  </si>
  <si>
    <t>7204</t>
  </si>
  <si>
    <t>З</t>
  </si>
  <si>
    <t>7В</t>
  </si>
  <si>
    <t>7201</t>
  </si>
  <si>
    <t>7203</t>
  </si>
  <si>
    <t>7206</t>
  </si>
  <si>
    <t>7202</t>
  </si>
  <si>
    <t>7205</t>
  </si>
  <si>
    <t>7207</t>
  </si>
  <si>
    <t>У</t>
  </si>
  <si>
    <t>7208</t>
  </si>
  <si>
    <t>7211</t>
  </si>
  <si>
    <t>7210</t>
  </si>
  <si>
    <t>7212</t>
  </si>
  <si>
    <t>7214</t>
  </si>
  <si>
    <t>7213</t>
  </si>
  <si>
    <t>Председатель</t>
  </si>
  <si>
    <t>Члены</t>
  </si>
  <si>
    <t>Хасаншина Л.М.</t>
  </si>
  <si>
    <t>Валеева Р.Р.</t>
  </si>
  <si>
    <t>Глазунова К.Р.</t>
  </si>
  <si>
    <t>Мухаметханова Н.Ф.</t>
  </si>
  <si>
    <t>Хазиева А.Н.</t>
  </si>
  <si>
    <t>Ранжированный список участников школьного этапа всероссийской олимпиады школьников 
по обществознанию в 8 классах в 2025-2026 учебном году</t>
  </si>
  <si>
    <t>8б</t>
  </si>
  <si>
    <t>1806</t>
  </si>
  <si>
    <t>Валеева Регина Рустэмовна</t>
  </si>
  <si>
    <t>1807</t>
  </si>
  <si>
    <t>1805</t>
  </si>
  <si>
    <t>1804</t>
  </si>
  <si>
    <t>8а</t>
  </si>
  <si>
    <t>1815</t>
  </si>
  <si>
    <t>1809</t>
  </si>
  <si>
    <t>1810</t>
  </si>
  <si>
    <t>1813</t>
  </si>
  <si>
    <t>1808</t>
  </si>
  <si>
    <t>участник</t>
  </si>
  <si>
    <t>1812</t>
  </si>
  <si>
    <t>1816</t>
  </si>
  <si>
    <t xml:space="preserve">К </t>
  </si>
  <si>
    <t>1801</t>
  </si>
  <si>
    <t>Ц</t>
  </si>
  <si>
    <t>1814</t>
  </si>
  <si>
    <t xml:space="preserve">Ф </t>
  </si>
  <si>
    <t>1802</t>
  </si>
  <si>
    <t>1803</t>
  </si>
  <si>
    <t>1811</t>
  </si>
  <si>
    <t>8г</t>
  </si>
  <si>
    <t>8201</t>
  </si>
  <si>
    <t>8208</t>
  </si>
  <si>
    <t>8в</t>
  </si>
  <si>
    <t>8213</t>
  </si>
  <si>
    <t>8204</t>
  </si>
  <si>
    <t>8203</t>
  </si>
  <si>
    <t>8206</t>
  </si>
  <si>
    <t>8216</t>
  </si>
  <si>
    <t>8205</t>
  </si>
  <si>
    <t>8214</t>
  </si>
  <si>
    <t>8207</t>
  </si>
  <si>
    <t>8210</t>
  </si>
  <si>
    <t>Ж</t>
  </si>
  <si>
    <t>8215</t>
  </si>
  <si>
    <t>8202</t>
  </si>
  <si>
    <t>8212</t>
  </si>
  <si>
    <t>8217</t>
  </si>
  <si>
    <t>8209</t>
  </si>
  <si>
    <t>Э</t>
  </si>
  <si>
    <t>8211</t>
  </si>
  <si>
    <t>8218</t>
  </si>
  <si>
    <t>Ранжированный список участников школьного этапа всероссийской олимпиады школьников 
по обществознанию в 9 классах в 2025-2026 учебном году</t>
  </si>
  <si>
    <t>9А</t>
  </si>
  <si>
    <t>1906</t>
  </si>
  <si>
    <t>9Б</t>
  </si>
  <si>
    <t>1901</t>
  </si>
  <si>
    <t>1904</t>
  </si>
  <si>
    <t>1905</t>
  </si>
  <si>
    <t>1902</t>
  </si>
  <si>
    <t>1903</t>
  </si>
  <si>
    <t>1907</t>
  </si>
  <si>
    <t>1908</t>
  </si>
  <si>
    <t>1909</t>
  </si>
  <si>
    <t>9В</t>
  </si>
  <si>
    <t>9203</t>
  </si>
  <si>
    <t>9207</t>
  </si>
  <si>
    <t>9Г</t>
  </si>
  <si>
    <t>9211</t>
  </si>
  <si>
    <t>9206</t>
  </si>
  <si>
    <t>9216</t>
  </si>
  <si>
    <t>9208</t>
  </si>
  <si>
    <t>9204</t>
  </si>
  <si>
    <t>9213</t>
  </si>
  <si>
    <t>9209</t>
  </si>
  <si>
    <t>9202</t>
  </si>
  <si>
    <t>9205</t>
  </si>
  <si>
    <t>9201</t>
  </si>
  <si>
    <t>9212</t>
  </si>
  <si>
    <t>9210</t>
  </si>
  <si>
    <t>9215</t>
  </si>
  <si>
    <t>9214</t>
  </si>
  <si>
    <t>Ранжированный список участников школьного этапа всероссийской олимпиады школьников 
по обществознанию в 10 классах в 2025-2026 учебном году</t>
  </si>
  <si>
    <t>10а</t>
  </si>
  <si>
    <t>11006</t>
  </si>
  <si>
    <t>11007</t>
  </si>
  <si>
    <t>11001</t>
  </si>
  <si>
    <t>11002</t>
  </si>
  <si>
    <t>11008</t>
  </si>
  <si>
    <t>11004</t>
  </si>
  <si>
    <t>11003</t>
  </si>
  <si>
    <t>11005</t>
  </si>
  <si>
    <t>11009</t>
  </si>
  <si>
    <t>11011</t>
  </si>
  <si>
    <t>11010</t>
  </si>
  <si>
    <t>Ранжированный список участников школьного этапа всероссийской олимпиады школьников 
по обществознанию в 11 классах в 2025-2026 учебном году</t>
  </si>
  <si>
    <t>11а</t>
  </si>
  <si>
    <t>11106</t>
  </si>
  <si>
    <t>11107</t>
  </si>
  <si>
    <t>11102</t>
  </si>
  <si>
    <t>11103</t>
  </si>
  <si>
    <t>11105</t>
  </si>
  <si>
    <t>11109</t>
  </si>
  <si>
    <t>11108</t>
  </si>
  <si>
    <t>11101</t>
  </si>
  <si>
    <t>11104</t>
  </si>
  <si>
    <t>Члены: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</si>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</sst>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dd\.mm\.yyyy"/>
    <numFmt numFmtId="166" formatCode="[$-419]dd&quot;.&quot;mm&quot;.&quot;yyyy"/>
    <numFmt numFmtId="167" formatCode="[$-419]General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b/>
      <sz val="11"/>
      <color theme="0"/>
      <name val="Times New Roman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9" fontId="5" fillId="0" borderId="0" xfId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vertical="center"/>
    </xf>
    <xf numFmtId="16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</cellXfs>
  <cellStyles count="2">
    <cellStyle name="Обычный" xfId="0" builtinId="0"/>
    <cellStyle name="Процентный" xfId="1" builtinId="5"/>
  </cellStyles>
  <dxfs count="24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95820" cy="10412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10" zoomScale="90" zoomScaleNormal="90" workbookViewId="0">
      <selection activeCell="H9" sqref="H9"/>
    </sheetView>
  </sheetViews>
  <sheetFormatPr defaultColWidth="9" defaultRowHeight="12.75" x14ac:dyDescent="0.2"/>
  <sheetData/>
  <pageMargins left="0.25" right="0.25" top="0.75" bottom="0.75" header="0.3" footer="0.3"/>
  <pageSetup paperSize="9" scale="9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abSelected="1" topLeftCell="J10" workbookViewId="0">
      <selection activeCell="F11" sqref="F11:I2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COUNTA(M11:M59)</f>
        <v>12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3</v>
      </c>
      <c r="E4" s="15" t="s">
        <v>4</v>
      </c>
      <c r="F4" s="16"/>
      <c r="Q4" s="19" t="s">
        <v>5</v>
      </c>
      <c r="R4" s="46">
        <f>COUNTIF(P11:P59,"победитель")</f>
        <v>1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COUNTIF(P11:P59,"призер")</f>
        <v>6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COUNTIF(P11:P59,"участник")</f>
        <v>5</v>
      </c>
    </row>
    <row r="7" spans="1:21" x14ac:dyDescent="0.25">
      <c r="A7" s="13" t="s">
        <v>13</v>
      </c>
      <c r="B7" s="14"/>
      <c r="C7" s="13">
        <v>5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>
        <v>45924</v>
      </c>
      <c r="F8" s="16"/>
      <c r="Q8" s="48" t="s">
        <v>16</v>
      </c>
      <c r="R8" s="47">
        <f>(R4+R5)/R2</f>
        <v>0.58333333333333304</v>
      </c>
    </row>
    <row r="9" spans="1:21" x14ac:dyDescent="0.25">
      <c r="C9" s="58" t="s">
        <v>17</v>
      </c>
      <c r="D9" s="58"/>
      <c r="E9" s="18">
        <v>32</v>
      </c>
      <c r="G9" s="19" t="s">
        <v>18</v>
      </c>
      <c r="H9" s="52">
        <f>E9/2</f>
        <v>16</v>
      </c>
      <c r="J9" s="31" t="s">
        <v>19</v>
      </c>
      <c r="K9" s="32">
        <f>MAX(M11:M59)</f>
        <v>20</v>
      </c>
      <c r="L9" s="33" t="str">
        <f>IF(K9*100/E9&gt;=50,"победитель","участник")</f>
        <v>победитель</v>
      </c>
      <c r="P9" s="34">
        <f>R8-45%</f>
        <v>0.133333333333333</v>
      </c>
      <c r="Q9" s="19" t="s">
        <v>20</v>
      </c>
      <c r="R9" s="49">
        <f>IF((R2*P9)&gt;0,(R2*P9),0)</f>
        <v>1.6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1</v>
      </c>
      <c r="B11" s="24" t="s">
        <v>7</v>
      </c>
      <c r="C11" s="25" t="s">
        <v>39</v>
      </c>
      <c r="D11" s="25" t="s">
        <v>40</v>
      </c>
      <c r="E11" s="25" t="s">
        <v>41</v>
      </c>
      <c r="F11" s="26"/>
      <c r="G11" s="27"/>
      <c r="H11" s="27"/>
      <c r="I11" s="36"/>
      <c r="J11" s="36" t="s">
        <v>42</v>
      </c>
      <c r="K11" s="37" t="s">
        <v>43</v>
      </c>
      <c r="L11" s="38" t="s">
        <v>44</v>
      </c>
      <c r="M11" s="39">
        <v>20</v>
      </c>
      <c r="N11" s="40">
        <f t="shared" ref="N11:N59" si="0">IF(M11="","",M11/$E$9)</f>
        <v>0.625</v>
      </c>
      <c r="O11" s="40">
        <f t="shared" ref="O11:O59" si="1">IF(M11="","",M11/$K$9)</f>
        <v>1</v>
      </c>
      <c r="P11" s="41" t="str">
        <f>IF(M11="","",IF($K$9=M11,$L$9,IF(M11&gt;=$H$9,"призер","участник")))</f>
        <v>победитель</v>
      </c>
      <c r="Q11" s="36" t="s">
        <v>45</v>
      </c>
      <c r="R11" s="51" t="s">
        <v>42</v>
      </c>
    </row>
    <row r="12" spans="1:21" s="9" customFormat="1" ht="12.95" customHeight="1" x14ac:dyDescent="0.2">
      <c r="A12" s="21">
        <v>2</v>
      </c>
      <c r="B12" s="24" t="s">
        <v>7</v>
      </c>
      <c r="C12" s="25" t="s">
        <v>46</v>
      </c>
      <c r="D12" s="25" t="s">
        <v>47</v>
      </c>
      <c r="E12" s="25" t="s">
        <v>48</v>
      </c>
      <c r="F12" s="26"/>
      <c r="G12" s="27"/>
      <c r="H12" s="27"/>
      <c r="I12" s="36"/>
      <c r="J12" s="36" t="s">
        <v>42</v>
      </c>
      <c r="K12" s="37" t="s">
        <v>43</v>
      </c>
      <c r="L12" s="38" t="s">
        <v>49</v>
      </c>
      <c r="M12" s="39">
        <v>19</v>
      </c>
      <c r="N12" s="40">
        <f t="shared" si="0"/>
        <v>0.59375</v>
      </c>
      <c r="O12" s="40">
        <f t="shared" si="1"/>
        <v>0.95</v>
      </c>
      <c r="P12" s="41" t="str">
        <f t="shared" ref="P12:P59" si="2">IF(M12="","",IF($K$9=M12,$L$9,IF(M12&gt;=$H$9,"призер","участник")))</f>
        <v>призер</v>
      </c>
      <c r="Q12" s="36" t="s">
        <v>45</v>
      </c>
      <c r="R12" s="51" t="s">
        <v>42</v>
      </c>
    </row>
    <row r="13" spans="1:21" x14ac:dyDescent="0.25">
      <c r="A13" s="21">
        <v>4</v>
      </c>
      <c r="B13" s="24" t="s">
        <v>7</v>
      </c>
      <c r="C13" s="25" t="s">
        <v>50</v>
      </c>
      <c r="D13" s="25" t="s">
        <v>40</v>
      </c>
      <c r="E13" s="25" t="s">
        <v>51</v>
      </c>
      <c r="F13" s="26"/>
      <c r="G13" s="27"/>
      <c r="H13" s="27"/>
      <c r="I13" s="36"/>
      <c r="J13" s="36" t="s">
        <v>42</v>
      </c>
      <c r="K13" s="37" t="s">
        <v>52</v>
      </c>
      <c r="L13" s="38" t="s">
        <v>53</v>
      </c>
      <c r="M13" s="39">
        <v>19</v>
      </c>
      <c r="N13" s="40">
        <f t="shared" si="0"/>
        <v>0.59375</v>
      </c>
      <c r="O13" s="40">
        <f t="shared" si="1"/>
        <v>0.95</v>
      </c>
      <c r="P13" s="41" t="str">
        <f t="shared" si="2"/>
        <v>призер</v>
      </c>
      <c r="Q13" s="36" t="s">
        <v>45</v>
      </c>
      <c r="R13" s="51" t="s">
        <v>42</v>
      </c>
    </row>
    <row r="14" spans="1:21" x14ac:dyDescent="0.25">
      <c r="A14" s="21">
        <v>5</v>
      </c>
      <c r="B14" s="24" t="s">
        <v>7</v>
      </c>
      <c r="C14" s="25" t="s">
        <v>54</v>
      </c>
      <c r="D14" s="25" t="s">
        <v>40</v>
      </c>
      <c r="E14" s="25" t="s">
        <v>40</v>
      </c>
      <c r="F14" s="26"/>
      <c r="G14" s="27"/>
      <c r="H14" s="27"/>
      <c r="I14" s="36"/>
      <c r="J14" s="36" t="s">
        <v>42</v>
      </c>
      <c r="K14" s="37" t="s">
        <v>52</v>
      </c>
      <c r="L14" s="38" t="s">
        <v>55</v>
      </c>
      <c r="M14" s="39">
        <v>18</v>
      </c>
      <c r="N14" s="40">
        <f t="shared" si="0"/>
        <v>0.5625</v>
      </c>
      <c r="O14" s="40">
        <f t="shared" si="1"/>
        <v>0.9</v>
      </c>
      <c r="P14" s="41" t="str">
        <f t="shared" si="2"/>
        <v>призер</v>
      </c>
      <c r="Q14" s="36" t="s">
        <v>45</v>
      </c>
      <c r="R14" s="51" t="s">
        <v>42</v>
      </c>
    </row>
    <row r="15" spans="1:21" x14ac:dyDescent="0.25">
      <c r="A15" s="21">
        <v>6</v>
      </c>
      <c r="B15" s="24" t="s">
        <v>7</v>
      </c>
      <c r="C15" s="25" t="s">
        <v>40</v>
      </c>
      <c r="D15" s="25" t="s">
        <v>40</v>
      </c>
      <c r="E15" s="25" t="s">
        <v>40</v>
      </c>
      <c r="F15" s="26"/>
      <c r="G15" s="27"/>
      <c r="H15" s="27"/>
      <c r="I15" s="36"/>
      <c r="J15" s="36" t="s">
        <v>42</v>
      </c>
      <c r="K15" s="37" t="s">
        <v>43</v>
      </c>
      <c r="L15" s="38" t="s">
        <v>56</v>
      </c>
      <c r="M15" s="39">
        <v>17</v>
      </c>
      <c r="N15" s="40">
        <f t="shared" si="0"/>
        <v>0.53125</v>
      </c>
      <c r="O15" s="40">
        <f t="shared" si="1"/>
        <v>0.85</v>
      </c>
      <c r="P15" s="41" t="str">
        <f t="shared" si="2"/>
        <v>призер</v>
      </c>
      <c r="Q15" s="36" t="s">
        <v>45</v>
      </c>
      <c r="R15" s="51" t="s">
        <v>42</v>
      </c>
    </row>
    <row r="16" spans="1:21" x14ac:dyDescent="0.25">
      <c r="A16" s="21">
        <v>7</v>
      </c>
      <c r="B16" s="24" t="s">
        <v>7</v>
      </c>
      <c r="C16" s="25" t="s">
        <v>57</v>
      </c>
      <c r="D16" s="25" t="s">
        <v>57</v>
      </c>
      <c r="E16" s="25" t="s">
        <v>39</v>
      </c>
      <c r="F16" s="26"/>
      <c r="G16" s="27"/>
      <c r="H16" s="27"/>
      <c r="I16" s="36"/>
      <c r="J16" s="36" t="s">
        <v>42</v>
      </c>
      <c r="K16" s="37" t="s">
        <v>52</v>
      </c>
      <c r="L16" s="38" t="s">
        <v>58</v>
      </c>
      <c r="M16" s="39">
        <v>17</v>
      </c>
      <c r="N16" s="40">
        <f t="shared" si="0"/>
        <v>0.53125</v>
      </c>
      <c r="O16" s="40">
        <f t="shared" si="1"/>
        <v>0.85</v>
      </c>
      <c r="P16" s="41" t="str">
        <f t="shared" si="2"/>
        <v>призер</v>
      </c>
      <c r="Q16" s="36" t="s">
        <v>45</v>
      </c>
      <c r="R16" s="51" t="s">
        <v>42</v>
      </c>
    </row>
    <row r="17" spans="1:18" x14ac:dyDescent="0.25">
      <c r="A17" s="21">
        <v>8</v>
      </c>
      <c r="B17" s="24" t="s">
        <v>7</v>
      </c>
      <c r="C17" s="25" t="s">
        <v>59</v>
      </c>
      <c r="D17" s="25" t="s">
        <v>48</v>
      </c>
      <c r="E17" s="25" t="s">
        <v>48</v>
      </c>
      <c r="F17" s="26"/>
      <c r="G17" s="27"/>
      <c r="H17" s="27"/>
      <c r="I17" s="36"/>
      <c r="J17" s="36" t="s">
        <v>42</v>
      </c>
      <c r="K17" s="37" t="s">
        <v>52</v>
      </c>
      <c r="L17" s="38" t="s">
        <v>60</v>
      </c>
      <c r="M17" s="39">
        <v>17</v>
      </c>
      <c r="N17" s="40">
        <f t="shared" si="0"/>
        <v>0.53125</v>
      </c>
      <c r="O17" s="40">
        <f t="shared" si="1"/>
        <v>0.85</v>
      </c>
      <c r="P17" s="41" t="str">
        <f t="shared" si="2"/>
        <v>призер</v>
      </c>
      <c r="Q17" s="36" t="s">
        <v>45</v>
      </c>
      <c r="R17" s="51" t="s">
        <v>42</v>
      </c>
    </row>
    <row r="18" spans="1:18" x14ac:dyDescent="0.25">
      <c r="A18" s="21">
        <v>9</v>
      </c>
      <c r="B18" s="24" t="s">
        <v>7</v>
      </c>
      <c r="C18" s="25" t="s">
        <v>50</v>
      </c>
      <c r="D18" s="25" t="s">
        <v>40</v>
      </c>
      <c r="E18" s="25" t="s">
        <v>39</v>
      </c>
      <c r="F18" s="26"/>
      <c r="G18" s="27"/>
      <c r="H18" s="27"/>
      <c r="I18" s="36"/>
      <c r="J18" s="36" t="s">
        <v>42</v>
      </c>
      <c r="K18" s="37" t="s">
        <v>43</v>
      </c>
      <c r="L18" s="38" t="s">
        <v>61</v>
      </c>
      <c r="M18" s="39">
        <v>12</v>
      </c>
      <c r="N18" s="40">
        <f t="shared" si="0"/>
        <v>0.375</v>
      </c>
      <c r="O18" s="40">
        <f t="shared" si="1"/>
        <v>0.6</v>
      </c>
      <c r="P18" s="41" t="str">
        <f t="shared" si="2"/>
        <v>участник</v>
      </c>
      <c r="Q18" s="36" t="s">
        <v>45</v>
      </c>
      <c r="R18" s="51" t="s">
        <v>42</v>
      </c>
    </row>
    <row r="19" spans="1:18" x14ac:dyDescent="0.25">
      <c r="A19" s="21">
        <v>10</v>
      </c>
      <c r="B19" s="24" t="s">
        <v>7</v>
      </c>
      <c r="C19" s="25" t="s">
        <v>50</v>
      </c>
      <c r="D19" s="25" t="s">
        <v>47</v>
      </c>
      <c r="E19" s="25" t="s">
        <v>39</v>
      </c>
      <c r="F19" s="26"/>
      <c r="G19" s="27"/>
      <c r="H19" s="27"/>
      <c r="I19" s="36"/>
      <c r="J19" s="36" t="s">
        <v>42</v>
      </c>
      <c r="K19" s="37" t="s">
        <v>43</v>
      </c>
      <c r="L19" s="38" t="s">
        <v>62</v>
      </c>
      <c r="M19" s="39">
        <v>11</v>
      </c>
      <c r="N19" s="40">
        <f t="shared" si="0"/>
        <v>0.34375</v>
      </c>
      <c r="O19" s="40">
        <f t="shared" si="1"/>
        <v>0.55000000000000004</v>
      </c>
      <c r="P19" s="41" t="str">
        <f t="shared" si="2"/>
        <v>участник</v>
      </c>
      <c r="Q19" s="36" t="s">
        <v>45</v>
      </c>
      <c r="R19" s="51" t="s">
        <v>42</v>
      </c>
    </row>
    <row r="20" spans="1:18" x14ac:dyDescent="0.25">
      <c r="A20" s="21">
        <v>11</v>
      </c>
      <c r="B20" s="24" t="s">
        <v>7</v>
      </c>
      <c r="C20" s="25" t="s">
        <v>63</v>
      </c>
      <c r="D20" s="25" t="s">
        <v>47</v>
      </c>
      <c r="E20" s="25" t="s">
        <v>64</v>
      </c>
      <c r="F20" s="26"/>
      <c r="G20" s="27"/>
      <c r="H20" s="27"/>
      <c r="I20" s="36"/>
      <c r="J20" s="36" t="s">
        <v>42</v>
      </c>
      <c r="K20" s="37" t="s">
        <v>43</v>
      </c>
      <c r="L20" s="38" t="s">
        <v>65</v>
      </c>
      <c r="M20" s="39">
        <v>11</v>
      </c>
      <c r="N20" s="40">
        <f t="shared" si="0"/>
        <v>0.34375</v>
      </c>
      <c r="O20" s="40">
        <f t="shared" si="1"/>
        <v>0.55000000000000004</v>
      </c>
      <c r="P20" s="41" t="str">
        <f t="shared" si="2"/>
        <v>участник</v>
      </c>
      <c r="Q20" s="36" t="s">
        <v>45</v>
      </c>
      <c r="R20" s="51" t="s">
        <v>42</v>
      </c>
    </row>
    <row r="21" spans="1:18" x14ac:dyDescent="0.25">
      <c r="A21" s="21">
        <v>12</v>
      </c>
      <c r="B21" s="24" t="s">
        <v>7</v>
      </c>
      <c r="C21" s="25" t="s">
        <v>59</v>
      </c>
      <c r="D21" s="25" t="s">
        <v>40</v>
      </c>
      <c r="E21" s="25" t="s">
        <v>40</v>
      </c>
      <c r="F21" s="26"/>
      <c r="G21" s="27"/>
      <c r="H21" s="27"/>
      <c r="I21" s="36"/>
      <c r="J21" s="36" t="s">
        <v>42</v>
      </c>
      <c r="K21" s="37" t="s">
        <v>43</v>
      </c>
      <c r="L21" s="38" t="s">
        <v>62</v>
      </c>
      <c r="M21" s="39">
        <v>10</v>
      </c>
      <c r="N21" s="40">
        <f t="shared" si="0"/>
        <v>0.3125</v>
      </c>
      <c r="O21" s="40">
        <f t="shared" si="1"/>
        <v>0.5</v>
      </c>
      <c r="P21" s="41" t="str">
        <f t="shared" si="2"/>
        <v>участник</v>
      </c>
      <c r="Q21" s="36" t="s">
        <v>45</v>
      </c>
      <c r="R21" s="51" t="s">
        <v>42</v>
      </c>
    </row>
    <row r="22" spans="1:18" x14ac:dyDescent="0.25">
      <c r="A22" s="21">
        <v>13</v>
      </c>
      <c r="B22" s="24" t="s">
        <v>7</v>
      </c>
      <c r="C22" s="25" t="s">
        <v>66</v>
      </c>
      <c r="D22" s="25" t="s">
        <v>40</v>
      </c>
      <c r="E22" s="25" t="s">
        <v>67</v>
      </c>
      <c r="F22" s="26"/>
      <c r="G22" s="27"/>
      <c r="H22" s="27"/>
      <c r="I22" s="36"/>
      <c r="J22" s="36" t="s">
        <v>42</v>
      </c>
      <c r="K22" s="37" t="s">
        <v>43</v>
      </c>
      <c r="L22" s="38" t="s">
        <v>68</v>
      </c>
      <c r="M22" s="39">
        <v>8</v>
      </c>
      <c r="N22" s="40">
        <f t="shared" si="0"/>
        <v>0.25</v>
      </c>
      <c r="O22" s="40">
        <f t="shared" si="1"/>
        <v>0.4</v>
      </c>
      <c r="P22" s="41" t="str">
        <f t="shared" si="2"/>
        <v>участник</v>
      </c>
      <c r="Q22" s="36" t="s">
        <v>45</v>
      </c>
      <c r="R22" s="51" t="s">
        <v>42</v>
      </c>
    </row>
    <row r="23" spans="1:18" x14ac:dyDescent="0.25">
      <c r="A23" s="21">
        <v>14</v>
      </c>
      <c r="B23" s="24" t="s">
        <v>7</v>
      </c>
      <c r="C23" s="25"/>
      <c r="D23" s="25"/>
      <c r="E23" s="25"/>
      <c r="F23" s="26"/>
      <c r="G23" s="27"/>
      <c r="H23" s="27"/>
      <c r="I23" s="36"/>
      <c r="J23" s="36"/>
      <c r="K23" s="37"/>
      <c r="L23" s="38"/>
      <c r="M23" s="39"/>
      <c r="N23" s="40" t="str">
        <f t="shared" si="0"/>
        <v/>
      </c>
      <c r="O23" s="40" t="str">
        <f t="shared" si="1"/>
        <v/>
      </c>
      <c r="P23" s="41" t="str">
        <f t="shared" si="2"/>
        <v/>
      </c>
      <c r="Q23" s="36"/>
      <c r="R23" s="51"/>
    </row>
    <row r="24" spans="1:18" x14ac:dyDescent="0.25">
      <c r="A24" s="21">
        <v>15</v>
      </c>
      <c r="B24" s="24" t="s">
        <v>7</v>
      </c>
      <c r="C24" s="25"/>
      <c r="D24" s="25"/>
      <c r="E24" s="25"/>
      <c r="F24" s="26"/>
      <c r="G24" s="27"/>
      <c r="H24" s="27"/>
      <c r="I24" s="36"/>
      <c r="J24" s="36"/>
      <c r="K24" s="37"/>
      <c r="L24" s="38"/>
      <c r="M24" s="39"/>
      <c r="N24" s="40" t="str">
        <f t="shared" si="0"/>
        <v/>
      </c>
      <c r="O24" s="40" t="str">
        <f t="shared" si="1"/>
        <v/>
      </c>
      <c r="P24" s="41" t="str">
        <f t="shared" si="2"/>
        <v/>
      </c>
      <c r="Q24" s="36"/>
      <c r="R24" s="51"/>
    </row>
    <row r="25" spans="1:18" x14ac:dyDescent="0.25">
      <c r="A25" s="21">
        <v>16</v>
      </c>
      <c r="B25" s="24" t="s">
        <v>7</v>
      </c>
      <c r="C25" s="25"/>
      <c r="D25" s="25"/>
      <c r="E25" s="25"/>
      <c r="F25" s="26"/>
      <c r="G25" s="27"/>
      <c r="H25" s="27"/>
      <c r="I25" s="36"/>
      <c r="J25" s="36"/>
      <c r="K25" s="37"/>
      <c r="L25" s="38"/>
      <c r="M25" s="39"/>
      <c r="N25" s="40" t="str">
        <f t="shared" si="0"/>
        <v/>
      </c>
      <c r="O25" s="40" t="str">
        <f t="shared" si="1"/>
        <v/>
      </c>
      <c r="P25" s="41" t="str">
        <f t="shared" si="2"/>
        <v/>
      </c>
      <c r="Q25" s="36"/>
      <c r="R25" s="51"/>
    </row>
    <row r="26" spans="1:18" x14ac:dyDescent="0.25">
      <c r="A26" s="21">
        <v>17</v>
      </c>
      <c r="B26" s="24" t="s">
        <v>7</v>
      </c>
      <c r="C26" s="25"/>
      <c r="D26" s="25"/>
      <c r="E26" s="25"/>
      <c r="F26" s="26"/>
      <c r="G26" s="27"/>
      <c r="H26" s="27"/>
      <c r="I26" s="36"/>
      <c r="J26" s="36"/>
      <c r="K26" s="37"/>
      <c r="L26" s="38"/>
      <c r="M26" s="39"/>
      <c r="N26" s="40" t="str">
        <f t="shared" si="0"/>
        <v/>
      </c>
      <c r="O26" s="40" t="str">
        <f t="shared" si="1"/>
        <v/>
      </c>
      <c r="P26" s="41" t="str">
        <f t="shared" si="2"/>
        <v/>
      </c>
      <c r="Q26" s="36"/>
      <c r="R26" s="51"/>
    </row>
    <row r="27" spans="1:18" x14ac:dyDescent="0.25">
      <c r="A27" s="21">
        <v>18</v>
      </c>
      <c r="B27" s="24" t="s">
        <v>7</v>
      </c>
      <c r="C27" s="25"/>
      <c r="D27" s="25"/>
      <c r="E27" s="25"/>
      <c r="F27" s="26"/>
      <c r="G27" s="27"/>
      <c r="H27" s="27"/>
      <c r="I27" s="36"/>
      <c r="J27" s="36"/>
      <c r="K27" s="37"/>
      <c r="L27" s="38"/>
      <c r="M27" s="39"/>
      <c r="N27" s="40" t="str">
        <f t="shared" si="0"/>
        <v/>
      </c>
      <c r="O27" s="40" t="str">
        <f t="shared" si="1"/>
        <v/>
      </c>
      <c r="P27" s="41" t="str">
        <f t="shared" si="2"/>
        <v/>
      </c>
      <c r="Q27" s="36"/>
      <c r="R27" s="51"/>
    </row>
    <row r="28" spans="1:18" x14ac:dyDescent="0.25">
      <c r="A28" s="21">
        <v>19</v>
      </c>
      <c r="B28" s="24" t="s">
        <v>7</v>
      </c>
      <c r="C28" s="25"/>
      <c r="D28" s="25"/>
      <c r="E28" s="25"/>
      <c r="F28" s="26"/>
      <c r="G28" s="27"/>
      <c r="H28" s="27"/>
      <c r="I28" s="36"/>
      <c r="J28" s="36"/>
      <c r="K28" s="37"/>
      <c r="L28" s="38"/>
      <c r="M28" s="39"/>
      <c r="N28" s="40" t="str">
        <f t="shared" si="0"/>
        <v/>
      </c>
      <c r="O28" s="40" t="str">
        <f t="shared" si="1"/>
        <v/>
      </c>
      <c r="P28" s="41" t="str">
        <f t="shared" si="2"/>
        <v/>
      </c>
      <c r="Q28" s="36"/>
      <c r="R28" s="51"/>
    </row>
    <row r="29" spans="1:18" x14ac:dyDescent="0.25">
      <c r="A29" s="21">
        <v>20</v>
      </c>
      <c r="B29" s="24" t="s">
        <v>7</v>
      </c>
      <c r="C29" s="25"/>
      <c r="D29" s="25"/>
      <c r="E29" s="25"/>
      <c r="F29" s="26"/>
      <c r="G29" s="27"/>
      <c r="H29" s="27"/>
      <c r="I29" s="36"/>
      <c r="J29" s="36"/>
      <c r="K29" s="37"/>
      <c r="L29" s="38"/>
      <c r="M29" s="39"/>
      <c r="N29" s="40" t="str">
        <f t="shared" si="0"/>
        <v/>
      </c>
      <c r="O29" s="40" t="str">
        <f t="shared" si="1"/>
        <v/>
      </c>
      <c r="P29" s="41" t="str">
        <f t="shared" si="2"/>
        <v/>
      </c>
      <c r="Q29" s="36"/>
      <c r="R29" s="51"/>
    </row>
    <row r="30" spans="1:18" x14ac:dyDescent="0.25">
      <c r="A30" s="21">
        <v>21</v>
      </c>
      <c r="B30" s="24" t="s">
        <v>7</v>
      </c>
      <c r="C30" s="25"/>
      <c r="D30" s="25"/>
      <c r="E30" s="25"/>
      <c r="F30" s="26"/>
      <c r="G30" s="27"/>
      <c r="H30" s="27"/>
      <c r="I30" s="36"/>
      <c r="J30" s="36"/>
      <c r="K30" s="37"/>
      <c r="L30" s="38"/>
      <c r="M30" s="39"/>
      <c r="N30" s="40" t="str">
        <f t="shared" si="0"/>
        <v/>
      </c>
      <c r="O30" s="40" t="str">
        <f t="shared" si="1"/>
        <v/>
      </c>
      <c r="P30" s="41" t="str">
        <f t="shared" si="2"/>
        <v/>
      </c>
      <c r="Q30" s="36"/>
      <c r="R30" s="51"/>
    </row>
    <row r="31" spans="1:18" x14ac:dyDescent="0.25">
      <c r="A31" s="21">
        <v>22</v>
      </c>
      <c r="B31" s="24" t="s">
        <v>7</v>
      </c>
      <c r="C31" s="25"/>
      <c r="D31" s="25"/>
      <c r="E31" s="25"/>
      <c r="F31" s="26"/>
      <c r="G31" s="27"/>
      <c r="H31" s="27"/>
      <c r="I31" s="36"/>
      <c r="J31" s="36"/>
      <c r="K31" s="37"/>
      <c r="L31" s="38"/>
      <c r="M31" s="39"/>
      <c r="N31" s="40" t="str">
        <f t="shared" si="0"/>
        <v/>
      </c>
      <c r="O31" s="40" t="str">
        <f t="shared" si="1"/>
        <v/>
      </c>
      <c r="P31" s="41" t="str">
        <f t="shared" si="2"/>
        <v/>
      </c>
      <c r="Q31" s="36"/>
      <c r="R31" s="51"/>
    </row>
    <row r="32" spans="1:18" x14ac:dyDescent="0.25">
      <c r="A32" s="21">
        <v>23</v>
      </c>
      <c r="B32" s="24" t="s">
        <v>7</v>
      </c>
      <c r="C32" s="25"/>
      <c r="D32" s="25"/>
      <c r="E32" s="25"/>
      <c r="F32" s="26"/>
      <c r="G32" s="27"/>
      <c r="H32" s="27"/>
      <c r="I32" s="36"/>
      <c r="J32" s="36"/>
      <c r="K32" s="37"/>
      <c r="L32" s="38"/>
      <c r="M32" s="39"/>
      <c r="N32" s="40" t="str">
        <f t="shared" si="0"/>
        <v/>
      </c>
      <c r="O32" s="40" t="str">
        <f t="shared" si="1"/>
        <v/>
      </c>
      <c r="P32" s="41" t="str">
        <f t="shared" si="2"/>
        <v/>
      </c>
      <c r="Q32" s="36"/>
      <c r="R32" s="51"/>
    </row>
    <row r="33" spans="1:18" x14ac:dyDescent="0.25">
      <c r="A33" s="21">
        <v>24</v>
      </c>
      <c r="B33" s="24" t="s">
        <v>7</v>
      </c>
      <c r="C33" s="25"/>
      <c r="D33" s="25"/>
      <c r="E33" s="25"/>
      <c r="F33" s="26"/>
      <c r="G33" s="27"/>
      <c r="H33" s="27"/>
      <c r="I33" s="36"/>
      <c r="J33" s="36"/>
      <c r="K33" s="37"/>
      <c r="L33" s="38"/>
      <c r="M33" s="39"/>
      <c r="N33" s="40" t="str">
        <f t="shared" si="0"/>
        <v/>
      </c>
      <c r="O33" s="40" t="str">
        <f t="shared" si="1"/>
        <v/>
      </c>
      <c r="P33" s="41" t="str">
        <f t="shared" si="2"/>
        <v/>
      </c>
      <c r="Q33" s="36"/>
      <c r="R33" s="51"/>
    </row>
    <row r="34" spans="1:18" x14ac:dyDescent="0.25">
      <c r="A34" s="21">
        <v>25</v>
      </c>
      <c r="B34" s="24" t="s">
        <v>7</v>
      </c>
      <c r="C34" s="25"/>
      <c r="D34" s="25"/>
      <c r="E34" s="25"/>
      <c r="F34" s="26"/>
      <c r="G34" s="27"/>
      <c r="H34" s="27"/>
      <c r="I34" s="36"/>
      <c r="J34" s="36"/>
      <c r="K34" s="37"/>
      <c r="L34" s="38"/>
      <c r="M34" s="39"/>
      <c r="N34" s="40" t="str">
        <f t="shared" si="0"/>
        <v/>
      </c>
      <c r="O34" s="40" t="str">
        <f t="shared" si="1"/>
        <v/>
      </c>
      <c r="P34" s="41" t="str">
        <f t="shared" si="2"/>
        <v/>
      </c>
      <c r="Q34" s="36"/>
      <c r="R34" s="51"/>
    </row>
    <row r="35" spans="1:18" x14ac:dyDescent="0.25">
      <c r="A35" s="21">
        <v>26</v>
      </c>
      <c r="B35" s="24" t="s">
        <v>7</v>
      </c>
      <c r="C35" s="25"/>
      <c r="D35" s="25"/>
      <c r="E35" s="25"/>
      <c r="F35" s="26"/>
      <c r="G35" s="27"/>
      <c r="H35" s="27"/>
      <c r="I35" s="36"/>
      <c r="J35" s="36"/>
      <c r="K35" s="37"/>
      <c r="L35" s="38"/>
      <c r="M35" s="39"/>
      <c r="N35" s="40" t="str">
        <f t="shared" si="0"/>
        <v/>
      </c>
      <c r="O35" s="40" t="str">
        <f t="shared" si="1"/>
        <v/>
      </c>
      <c r="P35" s="41" t="str">
        <f t="shared" si="2"/>
        <v/>
      </c>
      <c r="Q35" s="36"/>
      <c r="R35" s="51"/>
    </row>
    <row r="36" spans="1:18" x14ac:dyDescent="0.25">
      <c r="A36" s="21">
        <v>27</v>
      </c>
      <c r="B36" s="24" t="s">
        <v>7</v>
      </c>
      <c r="C36" s="53"/>
      <c r="D36" s="53"/>
      <c r="E36" s="53"/>
      <c r="F36" s="54"/>
      <c r="G36" s="27"/>
      <c r="H36" s="27"/>
      <c r="I36" s="51"/>
      <c r="J36" s="51"/>
      <c r="K36" s="37"/>
      <c r="L36" s="38"/>
      <c r="M36" s="39"/>
      <c r="N36" s="40" t="str">
        <f t="shared" si="0"/>
        <v/>
      </c>
      <c r="O36" s="40" t="str">
        <f t="shared" si="1"/>
        <v/>
      </c>
      <c r="P36" s="41" t="str">
        <f t="shared" si="2"/>
        <v/>
      </c>
      <c r="Q36" s="36"/>
      <c r="R36" s="51"/>
    </row>
    <row r="37" spans="1:18" x14ac:dyDescent="0.25">
      <c r="A37" s="21">
        <v>28</v>
      </c>
      <c r="B37" s="24" t="s">
        <v>7</v>
      </c>
      <c r="C37" s="25"/>
      <c r="D37" s="25"/>
      <c r="E37" s="25"/>
      <c r="F37" s="26"/>
      <c r="G37" s="27"/>
      <c r="H37" s="27"/>
      <c r="I37" s="36"/>
      <c r="J37" s="36"/>
      <c r="K37" s="37"/>
      <c r="L37" s="38"/>
      <c r="M37" s="39"/>
      <c r="N37" s="40" t="str">
        <f t="shared" si="0"/>
        <v/>
      </c>
      <c r="O37" s="40" t="str">
        <f t="shared" si="1"/>
        <v/>
      </c>
      <c r="P37" s="41" t="str">
        <f t="shared" si="2"/>
        <v/>
      </c>
      <c r="Q37" s="36"/>
      <c r="R37" s="51"/>
    </row>
    <row r="38" spans="1:18" x14ac:dyDescent="0.25">
      <c r="A38" s="21">
        <v>29</v>
      </c>
      <c r="B38" s="24" t="s">
        <v>7</v>
      </c>
      <c r="C38" s="25"/>
      <c r="D38" s="25"/>
      <c r="E38" s="25"/>
      <c r="F38" s="26"/>
      <c r="G38" s="27"/>
      <c r="H38" s="27"/>
      <c r="I38" s="36"/>
      <c r="J38" s="36"/>
      <c r="K38" s="37"/>
      <c r="L38" s="38"/>
      <c r="M38" s="39"/>
      <c r="N38" s="40" t="str">
        <f t="shared" si="0"/>
        <v/>
      </c>
      <c r="O38" s="40" t="str">
        <f t="shared" si="1"/>
        <v/>
      </c>
      <c r="P38" s="41" t="str">
        <f t="shared" si="2"/>
        <v/>
      </c>
      <c r="Q38" s="36"/>
      <c r="R38" s="51"/>
    </row>
    <row r="39" spans="1:18" x14ac:dyDescent="0.25">
      <c r="A39" s="21">
        <v>30</v>
      </c>
      <c r="B39" s="24" t="s">
        <v>7</v>
      </c>
      <c r="C39" s="25"/>
      <c r="D39" s="25"/>
      <c r="E39" s="25"/>
      <c r="F39" s="26"/>
      <c r="G39" s="27"/>
      <c r="H39" s="27"/>
      <c r="I39" s="36"/>
      <c r="J39" s="36"/>
      <c r="K39" s="37"/>
      <c r="L39" s="38"/>
      <c r="M39" s="39"/>
      <c r="N39" s="40" t="str">
        <f t="shared" si="0"/>
        <v/>
      </c>
      <c r="O39" s="40" t="str">
        <f t="shared" si="1"/>
        <v/>
      </c>
      <c r="P39" s="41" t="str">
        <f t="shared" si="2"/>
        <v/>
      </c>
      <c r="Q39" s="36"/>
      <c r="R39" s="51"/>
    </row>
    <row r="40" spans="1:18" x14ac:dyDescent="0.25">
      <c r="A40" s="21">
        <v>31</v>
      </c>
      <c r="B40" s="24" t="s">
        <v>7</v>
      </c>
      <c r="C40" s="25"/>
      <c r="D40" s="25"/>
      <c r="E40" s="25"/>
      <c r="F40" s="26"/>
      <c r="G40" s="27"/>
      <c r="H40" s="27"/>
      <c r="I40" s="36"/>
      <c r="J40" s="36"/>
      <c r="K40" s="37"/>
      <c r="L40" s="38"/>
      <c r="M40" s="39"/>
      <c r="N40" s="40" t="str">
        <f t="shared" si="0"/>
        <v/>
      </c>
      <c r="O40" s="40" t="str">
        <f t="shared" si="1"/>
        <v/>
      </c>
      <c r="P40" s="41" t="str">
        <f t="shared" si="2"/>
        <v/>
      </c>
      <c r="Q40" s="36"/>
      <c r="R40" s="51"/>
    </row>
    <row r="41" spans="1:18" x14ac:dyDescent="0.25">
      <c r="A41" s="21">
        <v>32</v>
      </c>
      <c r="B41" s="24" t="s">
        <v>7</v>
      </c>
      <c r="C41" s="25"/>
      <c r="D41" s="25"/>
      <c r="E41" s="25"/>
      <c r="F41" s="26"/>
      <c r="G41" s="27"/>
      <c r="H41" s="27"/>
      <c r="I41" s="36"/>
      <c r="J41" s="36"/>
      <c r="K41" s="37"/>
      <c r="L41" s="38"/>
      <c r="M41" s="39"/>
      <c r="N41" s="40" t="str">
        <f t="shared" si="0"/>
        <v/>
      </c>
      <c r="O41" s="40" t="str">
        <f t="shared" si="1"/>
        <v/>
      </c>
      <c r="P41" s="41" t="str">
        <f t="shared" si="2"/>
        <v/>
      </c>
      <c r="Q41" s="36"/>
      <c r="R41" s="51"/>
    </row>
    <row r="42" spans="1:18" x14ac:dyDescent="0.25">
      <c r="A42" s="21">
        <v>33</v>
      </c>
      <c r="B42" s="24" t="s">
        <v>7</v>
      </c>
      <c r="C42" s="25"/>
      <c r="D42" s="25"/>
      <c r="E42" s="25"/>
      <c r="F42" s="26"/>
      <c r="G42" s="55"/>
      <c r="H42" s="55"/>
      <c r="I42" s="36"/>
      <c r="J42" s="36"/>
      <c r="K42" s="37"/>
      <c r="L42" s="38"/>
      <c r="M42" s="39"/>
      <c r="N42" s="40" t="str">
        <f t="shared" si="0"/>
        <v/>
      </c>
      <c r="O42" s="40" t="str">
        <f t="shared" si="1"/>
        <v/>
      </c>
      <c r="P42" s="41" t="str">
        <f t="shared" si="2"/>
        <v/>
      </c>
      <c r="Q42" s="36"/>
      <c r="R42" s="51"/>
    </row>
    <row r="43" spans="1:18" x14ac:dyDescent="0.25">
      <c r="A43" s="21">
        <v>34</v>
      </c>
      <c r="B43" s="24" t="s">
        <v>7</v>
      </c>
      <c r="C43" s="25"/>
      <c r="D43" s="25"/>
      <c r="E43" s="25"/>
      <c r="F43" s="26"/>
      <c r="G43" s="27"/>
      <c r="H43" s="27"/>
      <c r="I43" s="36"/>
      <c r="J43" s="36"/>
      <c r="K43" s="37"/>
      <c r="L43" s="38"/>
      <c r="M43" s="39"/>
      <c r="N43" s="40" t="str">
        <f t="shared" si="0"/>
        <v/>
      </c>
      <c r="O43" s="40" t="str">
        <f t="shared" si="1"/>
        <v/>
      </c>
      <c r="P43" s="41" t="str">
        <f t="shared" si="2"/>
        <v/>
      </c>
      <c r="Q43" s="36"/>
      <c r="R43" s="51"/>
    </row>
    <row r="44" spans="1:18" x14ac:dyDescent="0.25">
      <c r="A44" s="21">
        <v>35</v>
      </c>
      <c r="B44" s="24" t="s">
        <v>7</v>
      </c>
      <c r="C44" s="25"/>
      <c r="D44" s="25"/>
      <c r="E44" s="25"/>
      <c r="F44" s="26"/>
      <c r="G44" s="55"/>
      <c r="H44" s="55"/>
      <c r="I44" s="36"/>
      <c r="J44" s="36"/>
      <c r="K44" s="37"/>
      <c r="L44" s="38"/>
      <c r="M44" s="39"/>
      <c r="N44" s="40" t="str">
        <f t="shared" si="0"/>
        <v/>
      </c>
      <c r="O44" s="40" t="str">
        <f t="shared" si="1"/>
        <v/>
      </c>
      <c r="P44" s="41" t="str">
        <f t="shared" si="2"/>
        <v/>
      </c>
      <c r="Q44" s="36"/>
      <c r="R44" s="51"/>
    </row>
    <row r="45" spans="1:18" x14ac:dyDescent="0.25">
      <c r="A45" s="21">
        <v>36</v>
      </c>
      <c r="B45" s="24" t="s">
        <v>7</v>
      </c>
      <c r="C45" s="25"/>
      <c r="D45" s="25"/>
      <c r="E45" s="25"/>
      <c r="F45" s="26"/>
      <c r="G45" s="27"/>
      <c r="H45" s="27"/>
      <c r="I45" s="36"/>
      <c r="J45" s="36"/>
      <c r="K45" s="37"/>
      <c r="L45" s="38"/>
      <c r="M45" s="39"/>
      <c r="N45" s="40" t="str">
        <f t="shared" si="0"/>
        <v/>
      </c>
      <c r="O45" s="40" t="str">
        <f t="shared" si="1"/>
        <v/>
      </c>
      <c r="P45" s="41" t="str">
        <f t="shared" si="2"/>
        <v/>
      </c>
      <c r="Q45" s="36"/>
      <c r="R45" s="51"/>
    </row>
    <row r="46" spans="1:18" x14ac:dyDescent="0.25">
      <c r="A46" s="21">
        <v>37</v>
      </c>
      <c r="B46" s="24" t="s">
        <v>7</v>
      </c>
      <c r="C46" s="25"/>
      <c r="D46" s="25"/>
      <c r="E46" s="25"/>
      <c r="F46" s="26"/>
      <c r="G46" s="55"/>
      <c r="H46" s="55"/>
      <c r="I46" s="36"/>
      <c r="J46" s="36"/>
      <c r="K46" s="37"/>
      <c r="L46" s="38"/>
      <c r="M46" s="39"/>
      <c r="N46" s="40" t="str">
        <f t="shared" si="0"/>
        <v/>
      </c>
      <c r="O46" s="40" t="str">
        <f t="shared" si="1"/>
        <v/>
      </c>
      <c r="P46" s="41" t="str">
        <f t="shared" si="2"/>
        <v/>
      </c>
      <c r="Q46" s="36"/>
      <c r="R46" s="51"/>
    </row>
    <row r="47" spans="1:18" x14ac:dyDescent="0.25">
      <c r="A47" s="21">
        <v>38</v>
      </c>
      <c r="B47" s="24" t="s">
        <v>7</v>
      </c>
      <c r="C47" s="25"/>
      <c r="D47" s="25"/>
      <c r="E47" s="25"/>
      <c r="F47" s="26"/>
      <c r="G47" s="27"/>
      <c r="H47" s="27"/>
      <c r="I47" s="36"/>
      <c r="J47" s="36"/>
      <c r="K47" s="37"/>
      <c r="L47" s="38"/>
      <c r="M47" s="39"/>
      <c r="N47" s="40" t="str">
        <f t="shared" si="0"/>
        <v/>
      </c>
      <c r="O47" s="40" t="str">
        <f t="shared" si="1"/>
        <v/>
      </c>
      <c r="P47" s="41" t="str">
        <f t="shared" si="2"/>
        <v/>
      </c>
      <c r="Q47" s="36"/>
      <c r="R47" s="51"/>
    </row>
    <row r="48" spans="1:18" x14ac:dyDescent="0.25">
      <c r="A48" s="21">
        <v>39</v>
      </c>
      <c r="B48" s="24" t="s">
        <v>7</v>
      </c>
      <c r="C48" s="25"/>
      <c r="D48" s="25"/>
      <c r="E48" s="25"/>
      <c r="F48" s="26"/>
      <c r="G48" s="55"/>
      <c r="H48" s="55"/>
      <c r="I48" s="36"/>
      <c r="J48" s="36"/>
      <c r="K48" s="37"/>
      <c r="L48" s="38"/>
      <c r="M48" s="39"/>
      <c r="N48" s="40" t="str">
        <f t="shared" si="0"/>
        <v/>
      </c>
      <c r="O48" s="40" t="str">
        <f t="shared" si="1"/>
        <v/>
      </c>
      <c r="P48" s="41" t="str">
        <f t="shared" si="2"/>
        <v/>
      </c>
      <c r="Q48" s="36"/>
      <c r="R48" s="51"/>
    </row>
    <row r="49" spans="1:18" x14ac:dyDescent="0.25">
      <c r="A49" s="21">
        <v>40</v>
      </c>
      <c r="B49" s="24" t="s">
        <v>7</v>
      </c>
      <c r="C49" s="25"/>
      <c r="D49" s="25"/>
      <c r="E49" s="25"/>
      <c r="F49" s="26"/>
      <c r="G49" s="27"/>
      <c r="H49" s="27"/>
      <c r="I49" s="36"/>
      <c r="J49" s="36"/>
      <c r="K49" s="37"/>
      <c r="L49" s="38"/>
      <c r="M49" s="39"/>
      <c r="N49" s="40" t="str">
        <f t="shared" si="0"/>
        <v/>
      </c>
      <c r="O49" s="40" t="str">
        <f t="shared" si="1"/>
        <v/>
      </c>
      <c r="P49" s="41" t="str">
        <f t="shared" si="2"/>
        <v/>
      </c>
      <c r="Q49" s="36"/>
      <c r="R49" s="51"/>
    </row>
    <row r="50" spans="1:18" x14ac:dyDescent="0.25">
      <c r="A50" s="21">
        <v>41</v>
      </c>
      <c r="B50" s="24" t="s">
        <v>7</v>
      </c>
      <c r="C50" s="25"/>
      <c r="D50" s="25"/>
      <c r="E50" s="25"/>
      <c r="F50" s="26"/>
      <c r="G50" s="55"/>
      <c r="H50" s="55"/>
      <c r="I50" s="36"/>
      <c r="J50" s="36"/>
      <c r="K50" s="37"/>
      <c r="L50" s="38"/>
      <c r="M50" s="39"/>
      <c r="N50" s="40" t="str">
        <f t="shared" si="0"/>
        <v/>
      </c>
      <c r="O50" s="40" t="str">
        <f t="shared" si="1"/>
        <v/>
      </c>
      <c r="P50" s="41" t="str">
        <f t="shared" si="2"/>
        <v/>
      </c>
      <c r="Q50" s="36"/>
      <c r="R50" s="51"/>
    </row>
    <row r="51" spans="1:18" x14ac:dyDescent="0.25">
      <c r="A51" s="21">
        <v>42</v>
      </c>
      <c r="B51" s="24" t="s">
        <v>7</v>
      </c>
      <c r="C51" s="25"/>
      <c r="D51" s="25"/>
      <c r="E51" s="25"/>
      <c r="F51" s="26"/>
      <c r="G51" s="27"/>
      <c r="H51" s="27"/>
      <c r="I51" s="36"/>
      <c r="J51" s="36"/>
      <c r="K51" s="37"/>
      <c r="L51" s="38"/>
      <c r="M51" s="39"/>
      <c r="N51" s="40" t="str">
        <f t="shared" si="0"/>
        <v/>
      </c>
      <c r="O51" s="40" t="str">
        <f t="shared" si="1"/>
        <v/>
      </c>
      <c r="P51" s="41" t="str">
        <f t="shared" si="2"/>
        <v/>
      </c>
      <c r="Q51" s="36"/>
      <c r="R51" s="51"/>
    </row>
    <row r="52" spans="1:18" x14ac:dyDescent="0.25">
      <c r="A52" s="21">
        <v>43</v>
      </c>
      <c r="B52" s="24" t="s">
        <v>7</v>
      </c>
      <c r="C52" s="25"/>
      <c r="D52" s="25"/>
      <c r="E52" s="25"/>
      <c r="F52" s="26"/>
      <c r="G52" s="55"/>
      <c r="H52" s="55"/>
      <c r="I52" s="36"/>
      <c r="J52" s="36"/>
      <c r="K52" s="37"/>
      <c r="L52" s="38"/>
      <c r="M52" s="39"/>
      <c r="N52" s="40" t="str">
        <f t="shared" si="0"/>
        <v/>
      </c>
      <c r="O52" s="40" t="str">
        <f t="shared" si="1"/>
        <v/>
      </c>
      <c r="P52" s="41" t="str">
        <f t="shared" si="2"/>
        <v/>
      </c>
      <c r="Q52" s="36"/>
      <c r="R52" s="51"/>
    </row>
    <row r="53" spans="1:18" x14ac:dyDescent="0.25">
      <c r="A53" s="21">
        <v>44</v>
      </c>
      <c r="B53" s="24" t="s">
        <v>7</v>
      </c>
      <c r="C53" s="25"/>
      <c r="D53" s="25"/>
      <c r="E53" s="25"/>
      <c r="F53" s="26"/>
      <c r="G53" s="27"/>
      <c r="H53" s="27"/>
      <c r="I53" s="36"/>
      <c r="J53" s="36"/>
      <c r="K53" s="37"/>
      <c r="L53" s="38"/>
      <c r="M53" s="39"/>
      <c r="N53" s="40" t="str">
        <f t="shared" si="0"/>
        <v/>
      </c>
      <c r="O53" s="40" t="str">
        <f t="shared" si="1"/>
        <v/>
      </c>
      <c r="P53" s="41" t="str">
        <f t="shared" si="2"/>
        <v/>
      </c>
      <c r="Q53" s="36"/>
      <c r="R53" s="51"/>
    </row>
    <row r="54" spans="1:18" x14ac:dyDescent="0.25">
      <c r="A54" s="21">
        <v>45</v>
      </c>
      <c r="B54" s="24" t="s">
        <v>7</v>
      </c>
      <c r="C54" s="25"/>
      <c r="D54" s="25"/>
      <c r="E54" s="25"/>
      <c r="F54" s="26"/>
      <c r="G54" s="55"/>
      <c r="H54" s="55"/>
      <c r="I54" s="36"/>
      <c r="J54" s="36"/>
      <c r="K54" s="37"/>
      <c r="L54" s="38"/>
      <c r="M54" s="39"/>
      <c r="N54" s="40" t="str">
        <f t="shared" si="0"/>
        <v/>
      </c>
      <c r="O54" s="40" t="str">
        <f t="shared" si="1"/>
        <v/>
      </c>
      <c r="P54" s="41" t="str">
        <f t="shared" si="2"/>
        <v/>
      </c>
      <c r="Q54" s="36"/>
      <c r="R54" s="51"/>
    </row>
    <row r="55" spans="1:18" x14ac:dyDescent="0.25">
      <c r="A55" s="21">
        <v>46</v>
      </c>
      <c r="B55" s="24" t="s">
        <v>7</v>
      </c>
      <c r="C55" s="25"/>
      <c r="D55" s="25"/>
      <c r="E55" s="25"/>
      <c r="F55" s="26"/>
      <c r="G55" s="27"/>
      <c r="H55" s="27"/>
      <c r="I55" s="36"/>
      <c r="J55" s="36"/>
      <c r="K55" s="37"/>
      <c r="L55" s="38"/>
      <c r="M55" s="39"/>
      <c r="N55" s="40" t="str">
        <f t="shared" si="0"/>
        <v/>
      </c>
      <c r="O55" s="40" t="str">
        <f t="shared" si="1"/>
        <v/>
      </c>
      <c r="P55" s="41" t="str">
        <f t="shared" si="2"/>
        <v/>
      </c>
      <c r="Q55" s="36"/>
      <c r="R55" s="51"/>
    </row>
    <row r="56" spans="1:18" x14ac:dyDescent="0.25">
      <c r="A56" s="21">
        <v>47</v>
      </c>
      <c r="B56" s="24" t="s">
        <v>7</v>
      </c>
      <c r="C56" s="25"/>
      <c r="D56" s="25"/>
      <c r="E56" s="25"/>
      <c r="F56" s="26"/>
      <c r="G56" s="55"/>
      <c r="H56" s="55"/>
      <c r="I56" s="36"/>
      <c r="J56" s="36"/>
      <c r="K56" s="37"/>
      <c r="L56" s="38"/>
      <c r="M56" s="39"/>
      <c r="N56" s="40" t="str">
        <f t="shared" si="0"/>
        <v/>
      </c>
      <c r="O56" s="40" t="str">
        <f t="shared" si="1"/>
        <v/>
      </c>
      <c r="P56" s="41" t="str">
        <f t="shared" si="2"/>
        <v/>
      </c>
      <c r="Q56" s="36"/>
      <c r="R56" s="51"/>
    </row>
    <row r="57" spans="1:18" x14ac:dyDescent="0.25">
      <c r="A57" s="21">
        <v>48</v>
      </c>
      <c r="B57" s="24" t="s">
        <v>7</v>
      </c>
      <c r="C57" s="25"/>
      <c r="D57" s="25"/>
      <c r="E57" s="25"/>
      <c r="F57" s="26"/>
      <c r="G57" s="27"/>
      <c r="H57" s="27"/>
      <c r="I57" s="36"/>
      <c r="J57" s="36"/>
      <c r="K57" s="37"/>
      <c r="L57" s="38"/>
      <c r="M57" s="39"/>
      <c r="N57" s="40" t="str">
        <f t="shared" si="0"/>
        <v/>
      </c>
      <c r="O57" s="40" t="str">
        <f t="shared" si="1"/>
        <v/>
      </c>
      <c r="P57" s="41" t="str">
        <f t="shared" si="2"/>
        <v/>
      </c>
      <c r="Q57" s="36"/>
      <c r="R57" s="51"/>
    </row>
    <row r="58" spans="1:18" x14ac:dyDescent="0.25">
      <c r="A58" s="21">
        <v>49</v>
      </c>
      <c r="B58" s="24" t="s">
        <v>7</v>
      </c>
      <c r="C58" s="25"/>
      <c r="D58" s="25"/>
      <c r="E58" s="25"/>
      <c r="F58" s="26"/>
      <c r="G58" s="55"/>
      <c r="H58" s="55"/>
      <c r="I58" s="36"/>
      <c r="J58" s="36"/>
      <c r="K58" s="37"/>
      <c r="L58" s="38"/>
      <c r="M58" s="39"/>
      <c r="N58" s="40" t="str">
        <f t="shared" si="0"/>
        <v/>
      </c>
      <c r="O58" s="40" t="str">
        <f t="shared" si="1"/>
        <v/>
      </c>
      <c r="P58" s="41" t="str">
        <f t="shared" si="2"/>
        <v/>
      </c>
      <c r="Q58" s="36"/>
      <c r="R58" s="51"/>
    </row>
    <row r="59" spans="1:18" x14ac:dyDescent="0.25">
      <c r="A59" s="21">
        <v>50</v>
      </c>
      <c r="B59" s="24" t="s">
        <v>7</v>
      </c>
      <c r="C59" s="25"/>
      <c r="D59" s="25"/>
      <c r="E59" s="25"/>
      <c r="F59" s="26"/>
      <c r="G59" s="27"/>
      <c r="H59" s="27"/>
      <c r="I59" s="36"/>
      <c r="J59" s="36"/>
      <c r="K59" s="37"/>
      <c r="L59" s="38"/>
      <c r="M59" s="39"/>
      <c r="N59" s="40" t="str">
        <f t="shared" si="0"/>
        <v/>
      </c>
      <c r="O59" s="40" t="str">
        <f t="shared" si="1"/>
        <v/>
      </c>
      <c r="P59" s="41" t="str">
        <f t="shared" si="2"/>
        <v/>
      </c>
      <c r="Q59" s="36"/>
      <c r="R59" s="51"/>
    </row>
    <row r="61" spans="1:18" x14ac:dyDescent="0.25">
      <c r="B61" s="29" t="s">
        <v>69</v>
      </c>
      <c r="C61" s="10" t="s">
        <v>70</v>
      </c>
      <c r="D61" s="10" t="s">
        <v>71</v>
      </c>
    </row>
    <row r="62" spans="1:18" x14ac:dyDescent="0.25">
      <c r="C62" s="10" t="s">
        <v>72</v>
      </c>
      <c r="D62" s="10" t="s">
        <v>73</v>
      </c>
    </row>
    <row r="63" spans="1:18" x14ac:dyDescent="0.25">
      <c r="D63" s="10" t="s">
        <v>74</v>
      </c>
    </row>
    <row r="64" spans="1:18" x14ac:dyDescent="0.25">
      <c r="D64" s="10" t="s">
        <v>75</v>
      </c>
    </row>
    <row r="65" spans="4:4" x14ac:dyDescent="0.25">
      <c r="D65" s="10" t="s">
        <v>76</v>
      </c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59"/>
  <mergeCells count="3">
    <mergeCell ref="A1:R1"/>
    <mergeCell ref="C2:P2"/>
    <mergeCell ref="C9:D9"/>
  </mergeCells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8" workbookViewId="0">
      <selection activeCell="F11" sqref="F11:I2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77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COUNTA(M11:M60)</f>
        <v>16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78</v>
      </c>
      <c r="E4" s="15" t="s">
        <v>4</v>
      </c>
      <c r="F4" s="16"/>
      <c r="Q4" s="19" t="s">
        <v>5</v>
      </c>
      <c r="R4" s="46">
        <f>COUNTIF(P11:P60,"победитель")</f>
        <v>1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COUNTIF(P11:P60,"призер")</f>
        <v>3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COUNTIF(P11:P60,"участник")</f>
        <v>12</v>
      </c>
    </row>
    <row r="7" spans="1:21" x14ac:dyDescent="0.25">
      <c r="A7" s="13" t="s">
        <v>13</v>
      </c>
      <c r="B7" s="14"/>
      <c r="C7" s="13">
        <v>6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>
        <v>45924</v>
      </c>
      <c r="F8" s="16"/>
      <c r="Q8" s="48" t="s">
        <v>16</v>
      </c>
      <c r="R8" s="47">
        <f>(R4+R5)/R2</f>
        <v>0.25</v>
      </c>
    </row>
    <row r="9" spans="1:21" x14ac:dyDescent="0.25">
      <c r="C9" s="58" t="s">
        <v>17</v>
      </c>
      <c r="D9" s="58"/>
      <c r="E9" s="18">
        <v>32</v>
      </c>
      <c r="G9" s="19" t="s">
        <v>18</v>
      </c>
      <c r="H9" s="52">
        <f>E9/2</f>
        <v>16</v>
      </c>
      <c r="J9" s="31" t="s">
        <v>19</v>
      </c>
      <c r="K9" s="32">
        <f>MAX(M11:M60)</f>
        <v>18</v>
      </c>
      <c r="L9" s="33" t="str">
        <f>IF(K9*100/E9&gt;=50,"победитель","участник")</f>
        <v>победитель</v>
      </c>
      <c r="P9" s="34">
        <f>R8-45%</f>
        <v>-0.2</v>
      </c>
      <c r="Q9" s="19" t="s">
        <v>20</v>
      </c>
      <c r="R9" s="49">
        <f>IF((R2*P9)&gt;0,(R2*P9),0)</f>
        <v>0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1</v>
      </c>
      <c r="B11" s="24" t="s">
        <v>7</v>
      </c>
      <c r="C11" s="25" t="s">
        <v>79</v>
      </c>
      <c r="D11" s="25" t="s">
        <v>48</v>
      </c>
      <c r="E11" s="25" t="s">
        <v>63</v>
      </c>
      <c r="F11" s="26"/>
      <c r="G11" s="27"/>
      <c r="H11" s="27"/>
      <c r="I11" s="36"/>
      <c r="J11" s="36" t="s">
        <v>42</v>
      </c>
      <c r="K11" s="37" t="s">
        <v>80</v>
      </c>
      <c r="L11" s="38" t="s">
        <v>81</v>
      </c>
      <c r="M11" s="39">
        <v>18</v>
      </c>
      <c r="N11" s="40">
        <f t="shared" ref="N11:N42" si="0">IF(M11="","",M11/$E$9)</f>
        <v>0.5625</v>
      </c>
      <c r="O11" s="40">
        <f t="shared" ref="O11:O42" si="1">IF(M11="","",M11/$K$9)</f>
        <v>1</v>
      </c>
      <c r="P11" s="41" t="str">
        <f>IF(M11="","",IF($K$9=M11,$L$9,IF(M11&gt;=$H$9,"призер","участник")))</f>
        <v>победитель</v>
      </c>
      <c r="Q11" s="36" t="s">
        <v>45</v>
      </c>
      <c r="R11" s="51" t="s">
        <v>42</v>
      </c>
    </row>
    <row r="12" spans="1:21" s="9" customFormat="1" ht="12.95" customHeight="1" x14ac:dyDescent="0.2">
      <c r="A12" s="21">
        <v>2</v>
      </c>
      <c r="B12" s="24" t="s">
        <v>7</v>
      </c>
      <c r="C12" s="25" t="s">
        <v>66</v>
      </c>
      <c r="D12" s="25" t="s">
        <v>40</v>
      </c>
      <c r="E12" s="25" t="s">
        <v>39</v>
      </c>
      <c r="F12" s="26"/>
      <c r="G12" s="27"/>
      <c r="H12" s="27"/>
      <c r="I12" s="36"/>
      <c r="J12" s="36" t="s">
        <v>42</v>
      </c>
      <c r="K12" s="37" t="s">
        <v>82</v>
      </c>
      <c r="L12" s="38" t="s">
        <v>83</v>
      </c>
      <c r="M12" s="39">
        <v>17</v>
      </c>
      <c r="N12" s="40">
        <f t="shared" si="0"/>
        <v>0.53125</v>
      </c>
      <c r="O12" s="40">
        <f t="shared" si="1"/>
        <v>0.94444444444444398</v>
      </c>
      <c r="P12" s="41" t="str">
        <f t="shared" ref="P12:P60" si="2">IF(M12="","",IF($K$9=M12,$L$9,IF(M12&gt;=$H$9,"призер","участник")))</f>
        <v>призер</v>
      </c>
      <c r="Q12" s="36" t="s">
        <v>45</v>
      </c>
      <c r="R12" s="51" t="s">
        <v>42</v>
      </c>
    </row>
    <row r="13" spans="1:21" x14ac:dyDescent="0.25">
      <c r="A13" s="21">
        <v>3</v>
      </c>
      <c r="B13" s="24" t="s">
        <v>7</v>
      </c>
      <c r="C13" s="25" t="s">
        <v>54</v>
      </c>
      <c r="D13" s="25" t="s">
        <v>67</v>
      </c>
      <c r="E13" s="25" t="s">
        <v>67</v>
      </c>
      <c r="F13" s="28"/>
      <c r="G13" s="27"/>
      <c r="H13" s="27"/>
      <c r="I13" s="42"/>
      <c r="J13" s="42" t="s">
        <v>42</v>
      </c>
      <c r="K13" s="43" t="s">
        <v>82</v>
      </c>
      <c r="L13" s="38" t="s">
        <v>84</v>
      </c>
      <c r="M13" s="39">
        <v>17</v>
      </c>
      <c r="N13" s="40">
        <f t="shared" si="0"/>
        <v>0.53125</v>
      </c>
      <c r="O13" s="40">
        <f t="shared" si="1"/>
        <v>0.94444444444444398</v>
      </c>
      <c r="P13" s="41" t="str">
        <f t="shared" si="2"/>
        <v>призер</v>
      </c>
      <c r="Q13" s="36" t="s">
        <v>45</v>
      </c>
      <c r="R13" s="51" t="s">
        <v>42</v>
      </c>
    </row>
    <row r="14" spans="1:21" x14ac:dyDescent="0.25">
      <c r="A14" s="21">
        <v>4</v>
      </c>
      <c r="B14" s="24" t="s">
        <v>7</v>
      </c>
      <c r="C14" s="25" t="s">
        <v>59</v>
      </c>
      <c r="D14" s="25" t="s">
        <v>67</v>
      </c>
      <c r="E14" s="25" t="s">
        <v>67</v>
      </c>
      <c r="F14" s="26"/>
      <c r="G14" s="27"/>
      <c r="H14" s="27"/>
      <c r="I14" s="36"/>
      <c r="J14" s="36" t="s">
        <v>42</v>
      </c>
      <c r="K14" s="37" t="s">
        <v>80</v>
      </c>
      <c r="L14" s="38" t="s">
        <v>85</v>
      </c>
      <c r="M14" s="39">
        <v>16</v>
      </c>
      <c r="N14" s="40">
        <f t="shared" si="0"/>
        <v>0.5</v>
      </c>
      <c r="O14" s="40">
        <f t="shared" si="1"/>
        <v>0.88888888888888895</v>
      </c>
      <c r="P14" s="41" t="str">
        <f t="shared" si="2"/>
        <v>призер</v>
      </c>
      <c r="Q14" s="36" t="s">
        <v>45</v>
      </c>
      <c r="R14" s="51" t="s">
        <v>42</v>
      </c>
    </row>
    <row r="15" spans="1:21" x14ac:dyDescent="0.25">
      <c r="A15" s="21">
        <v>5</v>
      </c>
      <c r="B15" s="24" t="s">
        <v>7</v>
      </c>
      <c r="C15" s="25" t="s">
        <v>57</v>
      </c>
      <c r="D15" s="25" t="s">
        <v>48</v>
      </c>
      <c r="E15" s="25" t="s">
        <v>57</v>
      </c>
      <c r="F15" s="26"/>
      <c r="G15" s="27"/>
      <c r="H15" s="27"/>
      <c r="I15" s="36"/>
      <c r="J15" s="36" t="s">
        <v>42</v>
      </c>
      <c r="K15" s="37" t="s">
        <v>82</v>
      </c>
      <c r="L15" s="38" t="s">
        <v>86</v>
      </c>
      <c r="M15" s="39">
        <v>15</v>
      </c>
      <c r="N15" s="40">
        <f t="shared" si="0"/>
        <v>0.46875</v>
      </c>
      <c r="O15" s="40">
        <f t="shared" si="1"/>
        <v>0.83333333333333304</v>
      </c>
      <c r="P15" s="41" t="str">
        <f t="shared" si="2"/>
        <v>участник</v>
      </c>
      <c r="Q15" s="36" t="s">
        <v>45</v>
      </c>
      <c r="R15" s="51" t="s">
        <v>42</v>
      </c>
    </row>
    <row r="16" spans="1:21" x14ac:dyDescent="0.25">
      <c r="A16" s="21">
        <v>6</v>
      </c>
      <c r="B16" s="24" t="s">
        <v>7</v>
      </c>
      <c r="C16" s="25" t="s">
        <v>47</v>
      </c>
      <c r="D16" s="25" t="s">
        <v>50</v>
      </c>
      <c r="E16" s="25" t="s">
        <v>57</v>
      </c>
      <c r="F16" s="26"/>
      <c r="G16" s="27"/>
      <c r="H16" s="27"/>
      <c r="I16" s="36"/>
      <c r="J16" s="36" t="s">
        <v>42</v>
      </c>
      <c r="K16" s="37" t="s">
        <v>80</v>
      </c>
      <c r="L16" s="38" t="s">
        <v>87</v>
      </c>
      <c r="M16" s="39">
        <v>14</v>
      </c>
      <c r="N16" s="40">
        <f t="shared" si="0"/>
        <v>0.4375</v>
      </c>
      <c r="O16" s="40">
        <f t="shared" si="1"/>
        <v>0.77777777777777801</v>
      </c>
      <c r="P16" s="41" t="str">
        <f t="shared" si="2"/>
        <v>участник</v>
      </c>
      <c r="Q16" s="36" t="s">
        <v>45</v>
      </c>
      <c r="R16" s="51" t="s">
        <v>42</v>
      </c>
    </row>
    <row r="17" spans="1:18" x14ac:dyDescent="0.25">
      <c r="A17" s="21">
        <v>7</v>
      </c>
      <c r="B17" s="24" t="s">
        <v>7</v>
      </c>
      <c r="C17" s="25" t="s">
        <v>88</v>
      </c>
      <c r="D17" s="25" t="s">
        <v>51</v>
      </c>
      <c r="E17" s="25" t="s">
        <v>54</v>
      </c>
      <c r="F17" s="26"/>
      <c r="G17" s="27"/>
      <c r="H17" s="27"/>
      <c r="I17" s="36"/>
      <c r="J17" s="36" t="s">
        <v>42</v>
      </c>
      <c r="K17" s="37" t="s">
        <v>80</v>
      </c>
      <c r="L17" s="38" t="s">
        <v>89</v>
      </c>
      <c r="M17" s="39">
        <v>14</v>
      </c>
      <c r="N17" s="40">
        <f t="shared" si="0"/>
        <v>0.4375</v>
      </c>
      <c r="O17" s="40">
        <f t="shared" si="1"/>
        <v>0.77777777777777801</v>
      </c>
      <c r="P17" s="41" t="str">
        <f t="shared" si="2"/>
        <v>участник</v>
      </c>
      <c r="Q17" s="36" t="s">
        <v>45</v>
      </c>
      <c r="R17" s="51" t="s">
        <v>42</v>
      </c>
    </row>
    <row r="18" spans="1:18" x14ac:dyDescent="0.25">
      <c r="A18" s="21">
        <v>8</v>
      </c>
      <c r="B18" s="24" t="s">
        <v>7</v>
      </c>
      <c r="C18" s="25" t="s">
        <v>90</v>
      </c>
      <c r="D18" s="25" t="s">
        <v>40</v>
      </c>
      <c r="E18" s="25" t="s">
        <v>47</v>
      </c>
      <c r="F18" s="26"/>
      <c r="G18" s="27"/>
      <c r="H18" s="27"/>
      <c r="I18" s="36"/>
      <c r="J18" s="36" t="s">
        <v>42</v>
      </c>
      <c r="K18" s="37" t="s">
        <v>80</v>
      </c>
      <c r="L18" s="38" t="s">
        <v>91</v>
      </c>
      <c r="M18" s="39">
        <v>14</v>
      </c>
      <c r="N18" s="40">
        <f t="shared" si="0"/>
        <v>0.4375</v>
      </c>
      <c r="O18" s="40">
        <f t="shared" si="1"/>
        <v>0.77777777777777801</v>
      </c>
      <c r="P18" s="41" t="str">
        <f t="shared" si="2"/>
        <v>участник</v>
      </c>
      <c r="Q18" s="36" t="s">
        <v>45</v>
      </c>
      <c r="R18" s="51" t="s">
        <v>42</v>
      </c>
    </row>
    <row r="19" spans="1:18" x14ac:dyDescent="0.25">
      <c r="A19" s="21">
        <v>9</v>
      </c>
      <c r="B19" s="24" t="s">
        <v>7</v>
      </c>
      <c r="C19" s="25" t="s">
        <v>50</v>
      </c>
      <c r="D19" s="25" t="s">
        <v>92</v>
      </c>
      <c r="E19" s="25" t="s">
        <v>51</v>
      </c>
      <c r="F19" s="26"/>
      <c r="G19" s="27"/>
      <c r="H19" s="27"/>
      <c r="I19" s="36"/>
      <c r="J19" s="36" t="s">
        <v>42</v>
      </c>
      <c r="K19" s="37" t="s">
        <v>82</v>
      </c>
      <c r="L19" s="38" t="s">
        <v>93</v>
      </c>
      <c r="M19" s="39">
        <v>13</v>
      </c>
      <c r="N19" s="40">
        <f t="shared" si="0"/>
        <v>0.40625</v>
      </c>
      <c r="O19" s="40">
        <f t="shared" si="1"/>
        <v>0.72222222222222199</v>
      </c>
      <c r="P19" s="41" t="str">
        <f t="shared" si="2"/>
        <v>участник</v>
      </c>
      <c r="Q19" s="36" t="s">
        <v>45</v>
      </c>
      <c r="R19" s="51" t="s">
        <v>42</v>
      </c>
    </row>
    <row r="20" spans="1:18" x14ac:dyDescent="0.25">
      <c r="A20" s="21">
        <v>10</v>
      </c>
      <c r="B20" s="24" t="s">
        <v>7</v>
      </c>
      <c r="C20" s="25" t="s">
        <v>67</v>
      </c>
      <c r="D20" s="25" t="s">
        <v>40</v>
      </c>
      <c r="E20" s="25" t="s">
        <v>92</v>
      </c>
      <c r="F20" s="26"/>
      <c r="G20" s="27"/>
      <c r="H20" s="27"/>
      <c r="I20" s="36"/>
      <c r="J20" s="36" t="s">
        <v>42</v>
      </c>
      <c r="K20" s="37" t="s">
        <v>80</v>
      </c>
      <c r="L20" s="38" t="s">
        <v>94</v>
      </c>
      <c r="M20" s="39">
        <v>12</v>
      </c>
      <c r="N20" s="40">
        <f t="shared" si="0"/>
        <v>0.375</v>
      </c>
      <c r="O20" s="40">
        <f t="shared" si="1"/>
        <v>0.66666666666666696</v>
      </c>
      <c r="P20" s="41" t="str">
        <f t="shared" si="2"/>
        <v>участник</v>
      </c>
      <c r="Q20" s="36" t="s">
        <v>45</v>
      </c>
      <c r="R20" s="51" t="s">
        <v>42</v>
      </c>
    </row>
    <row r="21" spans="1:18" x14ac:dyDescent="0.25">
      <c r="A21" s="21">
        <v>11</v>
      </c>
      <c r="B21" s="24" t="s">
        <v>7</v>
      </c>
      <c r="C21" s="25" t="s">
        <v>41</v>
      </c>
      <c r="D21" s="25" t="s">
        <v>47</v>
      </c>
      <c r="E21" s="25" t="s">
        <v>48</v>
      </c>
      <c r="F21" s="26"/>
      <c r="G21" s="27"/>
      <c r="H21" s="27"/>
      <c r="I21" s="36"/>
      <c r="J21" s="36" t="s">
        <v>42</v>
      </c>
      <c r="K21" s="37" t="s">
        <v>82</v>
      </c>
      <c r="L21" s="38" t="s">
        <v>95</v>
      </c>
      <c r="M21" s="39">
        <v>12</v>
      </c>
      <c r="N21" s="40">
        <f t="shared" si="0"/>
        <v>0.375</v>
      </c>
      <c r="O21" s="40">
        <f t="shared" si="1"/>
        <v>0.66666666666666696</v>
      </c>
      <c r="P21" s="41" t="str">
        <f t="shared" si="2"/>
        <v>участник</v>
      </c>
      <c r="Q21" s="36" t="s">
        <v>45</v>
      </c>
      <c r="R21" s="51" t="s">
        <v>42</v>
      </c>
    </row>
    <row r="22" spans="1:18" x14ac:dyDescent="0.25">
      <c r="A22" s="21">
        <v>12</v>
      </c>
      <c r="B22" s="24" t="s">
        <v>7</v>
      </c>
      <c r="C22" s="25" t="s">
        <v>50</v>
      </c>
      <c r="D22" s="25" t="s">
        <v>40</v>
      </c>
      <c r="E22" s="25" t="s">
        <v>39</v>
      </c>
      <c r="F22" s="26"/>
      <c r="G22" s="27"/>
      <c r="H22" s="27"/>
      <c r="I22" s="36"/>
      <c r="J22" s="36" t="s">
        <v>42</v>
      </c>
      <c r="K22" s="37" t="s">
        <v>82</v>
      </c>
      <c r="L22" s="38" t="s">
        <v>96</v>
      </c>
      <c r="M22" s="39">
        <v>11</v>
      </c>
      <c r="N22" s="40">
        <f t="shared" si="0"/>
        <v>0.34375</v>
      </c>
      <c r="O22" s="40">
        <f t="shared" si="1"/>
        <v>0.61111111111111105</v>
      </c>
      <c r="P22" s="41" t="str">
        <f t="shared" si="2"/>
        <v>участник</v>
      </c>
      <c r="Q22" s="36" t="s">
        <v>45</v>
      </c>
      <c r="R22" s="51" t="s">
        <v>42</v>
      </c>
    </row>
    <row r="23" spans="1:18" x14ac:dyDescent="0.25">
      <c r="A23" s="21">
        <v>13</v>
      </c>
      <c r="B23" s="24" t="s">
        <v>7</v>
      </c>
      <c r="C23" s="25" t="s">
        <v>40</v>
      </c>
      <c r="D23" s="25" t="s">
        <v>97</v>
      </c>
      <c r="E23" s="25" t="s">
        <v>39</v>
      </c>
      <c r="F23" s="26"/>
      <c r="G23" s="27"/>
      <c r="H23" s="27"/>
      <c r="I23" s="36"/>
      <c r="J23" s="36" t="s">
        <v>42</v>
      </c>
      <c r="K23" s="37" t="s">
        <v>80</v>
      </c>
      <c r="L23" s="38" t="s">
        <v>98</v>
      </c>
      <c r="M23" s="39">
        <v>11</v>
      </c>
      <c r="N23" s="40">
        <f t="shared" si="0"/>
        <v>0.34375</v>
      </c>
      <c r="O23" s="40">
        <f t="shared" si="1"/>
        <v>0.61111111111111105</v>
      </c>
      <c r="P23" s="41" t="str">
        <f t="shared" si="2"/>
        <v>участник</v>
      </c>
      <c r="Q23" s="36" t="s">
        <v>45</v>
      </c>
      <c r="R23" s="51" t="s">
        <v>42</v>
      </c>
    </row>
    <row r="24" spans="1:18" x14ac:dyDescent="0.25">
      <c r="A24" s="21">
        <v>14</v>
      </c>
      <c r="B24" s="24" t="s">
        <v>7</v>
      </c>
      <c r="C24" s="25" t="s">
        <v>46</v>
      </c>
      <c r="D24" s="25" t="s">
        <v>47</v>
      </c>
      <c r="E24" s="25" t="s">
        <v>57</v>
      </c>
      <c r="F24" s="26"/>
      <c r="G24" s="27"/>
      <c r="H24" s="27"/>
      <c r="I24" s="36"/>
      <c r="J24" s="36" t="s">
        <v>42</v>
      </c>
      <c r="K24" s="37" t="s">
        <v>80</v>
      </c>
      <c r="L24" s="38" t="s">
        <v>99</v>
      </c>
      <c r="M24" s="39">
        <v>10</v>
      </c>
      <c r="N24" s="40">
        <f t="shared" si="0"/>
        <v>0.3125</v>
      </c>
      <c r="O24" s="40">
        <f t="shared" si="1"/>
        <v>0.55555555555555602</v>
      </c>
      <c r="P24" s="41" t="str">
        <f t="shared" si="2"/>
        <v>участник</v>
      </c>
      <c r="Q24" s="36" t="s">
        <v>45</v>
      </c>
      <c r="R24" s="51" t="s">
        <v>42</v>
      </c>
    </row>
    <row r="25" spans="1:18" x14ac:dyDescent="0.25">
      <c r="A25" s="21">
        <v>15</v>
      </c>
      <c r="B25" s="24" t="s">
        <v>7</v>
      </c>
      <c r="C25" s="25" t="s">
        <v>50</v>
      </c>
      <c r="D25" s="25" t="s">
        <v>39</v>
      </c>
      <c r="E25" s="25" t="s">
        <v>39</v>
      </c>
      <c r="F25" s="26"/>
      <c r="G25" s="27"/>
      <c r="H25" s="27"/>
      <c r="I25" s="36"/>
      <c r="J25" s="36" t="s">
        <v>42</v>
      </c>
      <c r="K25" s="37" t="s">
        <v>82</v>
      </c>
      <c r="L25" s="38" t="s">
        <v>100</v>
      </c>
      <c r="M25" s="39">
        <v>8</v>
      </c>
      <c r="N25" s="40">
        <f t="shared" si="0"/>
        <v>0.25</v>
      </c>
      <c r="O25" s="40">
        <f t="shared" si="1"/>
        <v>0.44444444444444398</v>
      </c>
      <c r="P25" s="41" t="str">
        <f t="shared" si="2"/>
        <v>участник</v>
      </c>
      <c r="Q25" s="36" t="s">
        <v>45</v>
      </c>
      <c r="R25" s="51" t="s">
        <v>42</v>
      </c>
    </row>
    <row r="26" spans="1:18" x14ac:dyDescent="0.25">
      <c r="A26" s="21">
        <v>16</v>
      </c>
      <c r="B26" s="24" t="s">
        <v>7</v>
      </c>
      <c r="C26" s="25" t="s">
        <v>59</v>
      </c>
      <c r="D26" s="25" t="s">
        <v>46</v>
      </c>
      <c r="E26" s="25" t="s">
        <v>57</v>
      </c>
      <c r="F26" s="26"/>
      <c r="G26" s="27"/>
      <c r="H26" s="27"/>
      <c r="I26" s="36"/>
      <c r="J26" s="36" t="s">
        <v>42</v>
      </c>
      <c r="K26" s="37" t="s">
        <v>80</v>
      </c>
      <c r="L26" s="38" t="s">
        <v>101</v>
      </c>
      <c r="M26" s="39">
        <v>7</v>
      </c>
      <c r="N26" s="40">
        <f t="shared" si="0"/>
        <v>0.21875</v>
      </c>
      <c r="O26" s="40">
        <f t="shared" si="1"/>
        <v>0.38888888888888901</v>
      </c>
      <c r="P26" s="41" t="str">
        <f t="shared" si="2"/>
        <v>участник</v>
      </c>
      <c r="Q26" s="36" t="s">
        <v>45</v>
      </c>
      <c r="R26" s="51" t="s">
        <v>42</v>
      </c>
    </row>
    <row r="27" spans="1:18" x14ac:dyDescent="0.25">
      <c r="A27" s="21">
        <v>17</v>
      </c>
      <c r="B27" s="24" t="s">
        <v>7</v>
      </c>
      <c r="C27" s="25"/>
      <c r="D27" s="25"/>
      <c r="E27" s="25"/>
      <c r="F27" s="26"/>
      <c r="G27" s="27"/>
      <c r="H27" s="27"/>
      <c r="I27" s="36"/>
      <c r="J27" s="36"/>
      <c r="K27" s="37"/>
      <c r="L27" s="38"/>
      <c r="M27" s="39"/>
      <c r="N27" s="40" t="str">
        <f t="shared" si="0"/>
        <v/>
      </c>
      <c r="O27" s="40" t="str">
        <f t="shared" si="1"/>
        <v/>
      </c>
      <c r="P27" s="41" t="str">
        <f t="shared" si="2"/>
        <v/>
      </c>
      <c r="Q27" s="36"/>
      <c r="R27" s="51"/>
    </row>
    <row r="28" spans="1:18" x14ac:dyDescent="0.25">
      <c r="A28" s="21">
        <v>18</v>
      </c>
      <c r="B28" s="24" t="s">
        <v>7</v>
      </c>
      <c r="C28" s="25"/>
      <c r="D28" s="25"/>
      <c r="E28" s="25"/>
      <c r="F28" s="26"/>
      <c r="G28" s="27"/>
      <c r="H28" s="27"/>
      <c r="I28" s="36"/>
      <c r="J28" s="36"/>
      <c r="K28" s="37"/>
      <c r="L28" s="38"/>
      <c r="M28" s="39"/>
      <c r="N28" s="40" t="str">
        <f t="shared" si="0"/>
        <v/>
      </c>
      <c r="O28" s="40" t="str">
        <f t="shared" si="1"/>
        <v/>
      </c>
      <c r="P28" s="41" t="str">
        <f t="shared" si="2"/>
        <v/>
      </c>
      <c r="Q28" s="36"/>
      <c r="R28" s="51"/>
    </row>
    <row r="29" spans="1:18" x14ac:dyDescent="0.25">
      <c r="A29" s="21">
        <v>19</v>
      </c>
      <c r="B29" s="24" t="s">
        <v>7</v>
      </c>
      <c r="C29" s="25"/>
      <c r="D29" s="25"/>
      <c r="E29" s="25"/>
      <c r="F29" s="26"/>
      <c r="G29" s="27"/>
      <c r="H29" s="27"/>
      <c r="I29" s="36"/>
      <c r="J29" s="36"/>
      <c r="K29" s="37"/>
      <c r="L29" s="38"/>
      <c r="M29" s="39"/>
      <c r="N29" s="40" t="str">
        <f t="shared" si="0"/>
        <v/>
      </c>
      <c r="O29" s="40" t="str">
        <f t="shared" si="1"/>
        <v/>
      </c>
      <c r="P29" s="41" t="str">
        <f t="shared" si="2"/>
        <v/>
      </c>
      <c r="Q29" s="36"/>
      <c r="R29" s="51"/>
    </row>
    <row r="30" spans="1:18" x14ac:dyDescent="0.25">
      <c r="A30" s="21">
        <v>20</v>
      </c>
      <c r="B30" s="24" t="s">
        <v>7</v>
      </c>
      <c r="C30" s="25"/>
      <c r="D30" s="25"/>
      <c r="E30" s="25"/>
      <c r="F30" s="26"/>
      <c r="G30" s="27"/>
      <c r="H30" s="27"/>
      <c r="I30" s="36"/>
      <c r="J30" s="36"/>
      <c r="K30" s="37"/>
      <c r="L30" s="38"/>
      <c r="M30" s="39"/>
      <c r="N30" s="40" t="str">
        <f t="shared" si="0"/>
        <v/>
      </c>
      <c r="O30" s="40" t="str">
        <f t="shared" si="1"/>
        <v/>
      </c>
      <c r="P30" s="41" t="str">
        <f t="shared" si="2"/>
        <v/>
      </c>
      <c r="Q30" s="36"/>
      <c r="R30" s="51"/>
    </row>
    <row r="31" spans="1:18" x14ac:dyDescent="0.25">
      <c r="A31" s="21">
        <v>21</v>
      </c>
      <c r="B31" s="24" t="s">
        <v>7</v>
      </c>
      <c r="C31" s="25"/>
      <c r="D31" s="25"/>
      <c r="E31" s="25"/>
      <c r="F31" s="26"/>
      <c r="G31" s="27"/>
      <c r="H31" s="27"/>
      <c r="I31" s="36"/>
      <c r="J31" s="36"/>
      <c r="K31" s="37"/>
      <c r="L31" s="38"/>
      <c r="M31" s="39"/>
      <c r="N31" s="40" t="str">
        <f t="shared" si="0"/>
        <v/>
      </c>
      <c r="O31" s="40" t="str">
        <f t="shared" si="1"/>
        <v/>
      </c>
      <c r="P31" s="41" t="str">
        <f t="shared" si="2"/>
        <v/>
      </c>
      <c r="Q31" s="36"/>
      <c r="R31" s="51"/>
    </row>
    <row r="32" spans="1:18" x14ac:dyDescent="0.25">
      <c r="A32" s="21">
        <v>22</v>
      </c>
      <c r="B32" s="24" t="s">
        <v>7</v>
      </c>
      <c r="C32" s="25"/>
      <c r="D32" s="25"/>
      <c r="E32" s="25"/>
      <c r="F32" s="26"/>
      <c r="G32" s="27"/>
      <c r="H32" s="27"/>
      <c r="I32" s="36"/>
      <c r="J32" s="36"/>
      <c r="K32" s="37"/>
      <c r="L32" s="38"/>
      <c r="M32" s="39"/>
      <c r="N32" s="40" t="str">
        <f t="shared" si="0"/>
        <v/>
      </c>
      <c r="O32" s="40" t="str">
        <f t="shared" si="1"/>
        <v/>
      </c>
      <c r="P32" s="41" t="str">
        <f t="shared" si="2"/>
        <v/>
      </c>
      <c r="Q32" s="36"/>
      <c r="R32" s="51"/>
    </row>
    <row r="33" spans="1:18" x14ac:dyDescent="0.25">
      <c r="A33" s="21">
        <v>23</v>
      </c>
      <c r="B33" s="24" t="s">
        <v>7</v>
      </c>
      <c r="C33" s="25"/>
      <c r="D33" s="25"/>
      <c r="E33" s="25"/>
      <c r="F33" s="26"/>
      <c r="G33" s="27"/>
      <c r="H33" s="27"/>
      <c r="I33" s="36"/>
      <c r="J33" s="36"/>
      <c r="K33" s="37"/>
      <c r="L33" s="38"/>
      <c r="M33" s="39"/>
      <c r="N33" s="40" t="str">
        <f t="shared" si="0"/>
        <v/>
      </c>
      <c r="O33" s="40" t="str">
        <f t="shared" si="1"/>
        <v/>
      </c>
      <c r="P33" s="41" t="str">
        <f t="shared" si="2"/>
        <v/>
      </c>
      <c r="Q33" s="36"/>
      <c r="R33" s="51"/>
    </row>
    <row r="34" spans="1:18" x14ac:dyDescent="0.25">
      <c r="A34" s="21">
        <v>24</v>
      </c>
      <c r="B34" s="24" t="s">
        <v>7</v>
      </c>
      <c r="C34" s="25"/>
      <c r="D34" s="25"/>
      <c r="E34" s="25"/>
      <c r="F34" s="26"/>
      <c r="G34" s="27"/>
      <c r="H34" s="27"/>
      <c r="I34" s="36"/>
      <c r="J34" s="36"/>
      <c r="K34" s="37"/>
      <c r="L34" s="38"/>
      <c r="M34" s="39"/>
      <c r="N34" s="40" t="str">
        <f t="shared" si="0"/>
        <v/>
      </c>
      <c r="O34" s="40" t="str">
        <f t="shared" si="1"/>
        <v/>
      </c>
      <c r="P34" s="41" t="str">
        <f t="shared" si="2"/>
        <v/>
      </c>
      <c r="Q34" s="36"/>
      <c r="R34" s="51"/>
    </row>
    <row r="35" spans="1:18" x14ac:dyDescent="0.25">
      <c r="A35" s="21">
        <v>25</v>
      </c>
      <c r="B35" s="24" t="s">
        <v>7</v>
      </c>
      <c r="C35" s="25"/>
      <c r="D35" s="25"/>
      <c r="E35" s="25"/>
      <c r="F35" s="26"/>
      <c r="G35" s="27"/>
      <c r="H35" s="27"/>
      <c r="I35" s="36"/>
      <c r="J35" s="36"/>
      <c r="K35" s="37"/>
      <c r="L35" s="38"/>
      <c r="M35" s="39"/>
      <c r="N35" s="40" t="str">
        <f t="shared" si="0"/>
        <v/>
      </c>
      <c r="O35" s="40" t="str">
        <f t="shared" si="1"/>
        <v/>
      </c>
      <c r="P35" s="41" t="str">
        <f t="shared" si="2"/>
        <v/>
      </c>
      <c r="Q35" s="36"/>
      <c r="R35" s="51"/>
    </row>
    <row r="36" spans="1:18" x14ac:dyDescent="0.25">
      <c r="A36" s="21">
        <v>26</v>
      </c>
      <c r="B36" s="24" t="s">
        <v>7</v>
      </c>
      <c r="C36" s="25"/>
      <c r="D36" s="25"/>
      <c r="E36" s="25"/>
      <c r="F36" s="26"/>
      <c r="G36" s="27"/>
      <c r="H36" s="27"/>
      <c r="I36" s="36"/>
      <c r="J36" s="36"/>
      <c r="K36" s="37"/>
      <c r="L36" s="38"/>
      <c r="M36" s="39"/>
      <c r="N36" s="40" t="str">
        <f t="shared" si="0"/>
        <v/>
      </c>
      <c r="O36" s="40" t="str">
        <f t="shared" si="1"/>
        <v/>
      </c>
      <c r="P36" s="41" t="str">
        <f t="shared" si="2"/>
        <v/>
      </c>
      <c r="Q36" s="36"/>
      <c r="R36" s="51"/>
    </row>
    <row r="37" spans="1:18" x14ac:dyDescent="0.25">
      <c r="A37" s="21">
        <v>27</v>
      </c>
      <c r="B37" s="24" t="s">
        <v>7</v>
      </c>
      <c r="C37" s="53"/>
      <c r="D37" s="53"/>
      <c r="E37" s="53"/>
      <c r="F37" s="54"/>
      <c r="G37" s="27"/>
      <c r="H37" s="27"/>
      <c r="I37" s="51"/>
      <c r="J37" s="51"/>
      <c r="K37" s="37"/>
      <c r="L37" s="38"/>
      <c r="M37" s="39"/>
      <c r="N37" s="40" t="str">
        <f t="shared" si="0"/>
        <v/>
      </c>
      <c r="O37" s="40" t="str">
        <f t="shared" si="1"/>
        <v/>
      </c>
      <c r="P37" s="41" t="str">
        <f t="shared" si="2"/>
        <v/>
      </c>
      <c r="Q37" s="36"/>
      <c r="R37" s="51"/>
    </row>
    <row r="38" spans="1:18" x14ac:dyDescent="0.25">
      <c r="A38" s="21">
        <v>28</v>
      </c>
      <c r="B38" s="24" t="s">
        <v>7</v>
      </c>
      <c r="C38" s="25"/>
      <c r="D38" s="25"/>
      <c r="E38" s="25"/>
      <c r="F38" s="26"/>
      <c r="G38" s="27"/>
      <c r="H38" s="27"/>
      <c r="I38" s="36"/>
      <c r="J38" s="36"/>
      <c r="K38" s="37"/>
      <c r="L38" s="38"/>
      <c r="M38" s="39"/>
      <c r="N38" s="40" t="str">
        <f t="shared" si="0"/>
        <v/>
      </c>
      <c r="O38" s="40" t="str">
        <f t="shared" si="1"/>
        <v/>
      </c>
      <c r="P38" s="41" t="str">
        <f t="shared" si="2"/>
        <v/>
      </c>
      <c r="Q38" s="36"/>
      <c r="R38" s="51"/>
    </row>
    <row r="39" spans="1:18" x14ac:dyDescent="0.25">
      <c r="A39" s="21">
        <v>29</v>
      </c>
      <c r="B39" s="24" t="s">
        <v>7</v>
      </c>
      <c r="C39" s="25"/>
      <c r="D39" s="25"/>
      <c r="E39" s="25"/>
      <c r="F39" s="26"/>
      <c r="G39" s="27"/>
      <c r="H39" s="27"/>
      <c r="I39" s="36"/>
      <c r="J39" s="36"/>
      <c r="K39" s="37"/>
      <c r="L39" s="38"/>
      <c r="M39" s="39"/>
      <c r="N39" s="40" t="str">
        <f t="shared" si="0"/>
        <v/>
      </c>
      <c r="O39" s="40" t="str">
        <f t="shared" si="1"/>
        <v/>
      </c>
      <c r="P39" s="41" t="str">
        <f t="shared" si="2"/>
        <v/>
      </c>
      <c r="Q39" s="36"/>
      <c r="R39" s="51"/>
    </row>
    <row r="40" spans="1:18" x14ac:dyDescent="0.25">
      <c r="A40" s="21">
        <v>30</v>
      </c>
      <c r="B40" s="24" t="s">
        <v>7</v>
      </c>
      <c r="C40" s="25"/>
      <c r="D40" s="25"/>
      <c r="E40" s="25"/>
      <c r="F40" s="26"/>
      <c r="G40" s="27"/>
      <c r="H40" s="27"/>
      <c r="I40" s="36"/>
      <c r="J40" s="36"/>
      <c r="K40" s="37"/>
      <c r="L40" s="38"/>
      <c r="M40" s="39"/>
      <c r="N40" s="40" t="str">
        <f t="shared" si="0"/>
        <v/>
      </c>
      <c r="O40" s="40" t="str">
        <f t="shared" si="1"/>
        <v/>
      </c>
      <c r="P40" s="41" t="str">
        <f t="shared" si="2"/>
        <v/>
      </c>
      <c r="Q40" s="36"/>
      <c r="R40" s="51"/>
    </row>
    <row r="41" spans="1:18" x14ac:dyDescent="0.25">
      <c r="A41" s="21">
        <v>31</v>
      </c>
      <c r="B41" s="24" t="s">
        <v>7</v>
      </c>
      <c r="C41" s="25"/>
      <c r="D41" s="25"/>
      <c r="E41" s="25"/>
      <c r="F41" s="26"/>
      <c r="G41" s="27"/>
      <c r="H41" s="27"/>
      <c r="I41" s="36"/>
      <c r="J41" s="36"/>
      <c r="K41" s="37"/>
      <c r="L41" s="38"/>
      <c r="M41" s="39"/>
      <c r="N41" s="40" t="str">
        <f t="shared" si="0"/>
        <v/>
      </c>
      <c r="O41" s="40" t="str">
        <f t="shared" si="1"/>
        <v/>
      </c>
      <c r="P41" s="41" t="str">
        <f t="shared" si="2"/>
        <v/>
      </c>
      <c r="Q41" s="36"/>
      <c r="R41" s="51"/>
    </row>
    <row r="42" spans="1:18" x14ac:dyDescent="0.25">
      <c r="A42" s="21">
        <v>32</v>
      </c>
      <c r="B42" s="24" t="s">
        <v>7</v>
      </c>
      <c r="C42" s="25"/>
      <c r="D42" s="25"/>
      <c r="E42" s="25"/>
      <c r="F42" s="26"/>
      <c r="G42" s="27"/>
      <c r="H42" s="27"/>
      <c r="I42" s="36"/>
      <c r="J42" s="36"/>
      <c r="K42" s="37"/>
      <c r="L42" s="38"/>
      <c r="M42" s="39"/>
      <c r="N42" s="40" t="str">
        <f t="shared" si="0"/>
        <v/>
      </c>
      <c r="O42" s="40" t="str">
        <f t="shared" si="1"/>
        <v/>
      </c>
      <c r="P42" s="41" t="str">
        <f t="shared" si="2"/>
        <v/>
      </c>
      <c r="Q42" s="36"/>
      <c r="R42" s="51"/>
    </row>
    <row r="43" spans="1:18" x14ac:dyDescent="0.25">
      <c r="A43" s="21">
        <v>33</v>
      </c>
      <c r="B43" s="24" t="s">
        <v>7</v>
      </c>
      <c r="C43" s="25"/>
      <c r="D43" s="25"/>
      <c r="E43" s="25"/>
      <c r="F43" s="26"/>
      <c r="G43" s="55"/>
      <c r="H43" s="55"/>
      <c r="I43" s="36"/>
      <c r="J43" s="36"/>
      <c r="K43" s="37"/>
      <c r="L43" s="38"/>
      <c r="M43" s="39"/>
      <c r="N43" s="40" t="str">
        <f t="shared" ref="N43:N60" si="3">IF(M43="","",M43/$E$9)</f>
        <v/>
      </c>
      <c r="O43" s="40" t="str">
        <f t="shared" ref="O43:O60" si="4">IF(M43="","",M43/$K$9)</f>
        <v/>
      </c>
      <c r="P43" s="41" t="str">
        <f t="shared" si="2"/>
        <v/>
      </c>
      <c r="Q43" s="36"/>
      <c r="R43" s="51"/>
    </row>
    <row r="44" spans="1:18" x14ac:dyDescent="0.25">
      <c r="A44" s="21">
        <v>34</v>
      </c>
      <c r="B44" s="24" t="s">
        <v>7</v>
      </c>
      <c r="C44" s="25"/>
      <c r="D44" s="25"/>
      <c r="E44" s="25"/>
      <c r="F44" s="26"/>
      <c r="G44" s="27"/>
      <c r="H44" s="27"/>
      <c r="I44" s="36"/>
      <c r="J44" s="36"/>
      <c r="K44" s="37"/>
      <c r="L44" s="38"/>
      <c r="M44" s="39"/>
      <c r="N44" s="40" t="str">
        <f t="shared" si="3"/>
        <v/>
      </c>
      <c r="O44" s="40" t="str">
        <f t="shared" si="4"/>
        <v/>
      </c>
      <c r="P44" s="41" t="str">
        <f t="shared" si="2"/>
        <v/>
      </c>
      <c r="Q44" s="36"/>
      <c r="R44" s="51"/>
    </row>
    <row r="45" spans="1:18" x14ac:dyDescent="0.25">
      <c r="A45" s="21">
        <v>35</v>
      </c>
      <c r="B45" s="24" t="s">
        <v>7</v>
      </c>
      <c r="C45" s="25"/>
      <c r="D45" s="25"/>
      <c r="E45" s="25"/>
      <c r="F45" s="26"/>
      <c r="G45" s="55"/>
      <c r="H45" s="55"/>
      <c r="I45" s="36"/>
      <c r="J45" s="36"/>
      <c r="K45" s="37"/>
      <c r="L45" s="38"/>
      <c r="M45" s="39"/>
      <c r="N45" s="40" t="str">
        <f t="shared" si="3"/>
        <v/>
      </c>
      <c r="O45" s="40" t="str">
        <f t="shared" si="4"/>
        <v/>
      </c>
      <c r="P45" s="41" t="str">
        <f t="shared" si="2"/>
        <v/>
      </c>
      <c r="Q45" s="36"/>
      <c r="R45" s="51"/>
    </row>
    <row r="46" spans="1:18" x14ac:dyDescent="0.25">
      <c r="A46" s="21">
        <v>36</v>
      </c>
      <c r="B46" s="24" t="s">
        <v>7</v>
      </c>
      <c r="C46" s="25"/>
      <c r="D46" s="25"/>
      <c r="E46" s="25"/>
      <c r="F46" s="26"/>
      <c r="G46" s="27"/>
      <c r="H46" s="27"/>
      <c r="I46" s="36"/>
      <c r="J46" s="36"/>
      <c r="K46" s="37"/>
      <c r="L46" s="38"/>
      <c r="M46" s="39"/>
      <c r="N46" s="40" t="str">
        <f t="shared" si="3"/>
        <v/>
      </c>
      <c r="O46" s="40" t="str">
        <f t="shared" si="4"/>
        <v/>
      </c>
      <c r="P46" s="41" t="str">
        <f t="shared" si="2"/>
        <v/>
      </c>
      <c r="Q46" s="36"/>
      <c r="R46" s="51"/>
    </row>
    <row r="47" spans="1:18" x14ac:dyDescent="0.25">
      <c r="A47" s="21">
        <v>37</v>
      </c>
      <c r="B47" s="24" t="s">
        <v>7</v>
      </c>
      <c r="C47" s="25"/>
      <c r="D47" s="25"/>
      <c r="E47" s="25"/>
      <c r="F47" s="26"/>
      <c r="G47" s="55"/>
      <c r="H47" s="55"/>
      <c r="I47" s="36"/>
      <c r="J47" s="36"/>
      <c r="K47" s="37"/>
      <c r="L47" s="38"/>
      <c r="M47" s="39"/>
      <c r="N47" s="40" t="str">
        <f t="shared" si="3"/>
        <v/>
      </c>
      <c r="O47" s="40" t="str">
        <f t="shared" si="4"/>
        <v/>
      </c>
      <c r="P47" s="41" t="str">
        <f t="shared" si="2"/>
        <v/>
      </c>
      <c r="Q47" s="36"/>
      <c r="R47" s="51"/>
    </row>
    <row r="48" spans="1:18" x14ac:dyDescent="0.25">
      <c r="A48" s="21">
        <v>38</v>
      </c>
      <c r="B48" s="24" t="s">
        <v>7</v>
      </c>
      <c r="C48" s="25"/>
      <c r="D48" s="25"/>
      <c r="E48" s="25"/>
      <c r="F48" s="26"/>
      <c r="G48" s="27"/>
      <c r="H48" s="27"/>
      <c r="I48" s="36"/>
      <c r="J48" s="36"/>
      <c r="K48" s="37"/>
      <c r="L48" s="38"/>
      <c r="M48" s="39"/>
      <c r="N48" s="40" t="str">
        <f t="shared" si="3"/>
        <v/>
      </c>
      <c r="O48" s="40" t="str">
        <f t="shared" si="4"/>
        <v/>
      </c>
      <c r="P48" s="41" t="str">
        <f t="shared" si="2"/>
        <v/>
      </c>
      <c r="Q48" s="36"/>
      <c r="R48" s="51"/>
    </row>
    <row r="49" spans="1:18" x14ac:dyDescent="0.25">
      <c r="A49" s="21">
        <v>39</v>
      </c>
      <c r="B49" s="24" t="s">
        <v>7</v>
      </c>
      <c r="C49" s="25"/>
      <c r="D49" s="25"/>
      <c r="E49" s="25"/>
      <c r="F49" s="26"/>
      <c r="G49" s="55"/>
      <c r="H49" s="55"/>
      <c r="I49" s="36"/>
      <c r="J49" s="36"/>
      <c r="K49" s="37"/>
      <c r="L49" s="38"/>
      <c r="M49" s="39"/>
      <c r="N49" s="40" t="str">
        <f t="shared" si="3"/>
        <v/>
      </c>
      <c r="O49" s="40" t="str">
        <f t="shared" si="4"/>
        <v/>
      </c>
      <c r="P49" s="41" t="str">
        <f t="shared" si="2"/>
        <v/>
      </c>
      <c r="Q49" s="36"/>
      <c r="R49" s="51"/>
    </row>
    <row r="50" spans="1:18" x14ac:dyDescent="0.25">
      <c r="A50" s="21">
        <v>40</v>
      </c>
      <c r="B50" s="24" t="s">
        <v>7</v>
      </c>
      <c r="C50" s="25"/>
      <c r="D50" s="25"/>
      <c r="E50" s="25"/>
      <c r="F50" s="26"/>
      <c r="G50" s="27"/>
      <c r="H50" s="27"/>
      <c r="I50" s="36"/>
      <c r="J50" s="36"/>
      <c r="K50" s="37"/>
      <c r="L50" s="38"/>
      <c r="M50" s="39"/>
      <c r="N50" s="40" t="str">
        <f t="shared" si="3"/>
        <v/>
      </c>
      <c r="O50" s="40" t="str">
        <f t="shared" si="4"/>
        <v/>
      </c>
      <c r="P50" s="41" t="str">
        <f t="shared" si="2"/>
        <v/>
      </c>
      <c r="Q50" s="36"/>
      <c r="R50" s="51"/>
    </row>
    <row r="51" spans="1:18" x14ac:dyDescent="0.25">
      <c r="A51" s="21">
        <v>41</v>
      </c>
      <c r="B51" s="24" t="s">
        <v>7</v>
      </c>
      <c r="C51" s="25"/>
      <c r="D51" s="25"/>
      <c r="E51" s="25"/>
      <c r="F51" s="26"/>
      <c r="G51" s="55"/>
      <c r="H51" s="55"/>
      <c r="I51" s="36"/>
      <c r="J51" s="36"/>
      <c r="K51" s="37"/>
      <c r="L51" s="38"/>
      <c r="M51" s="39"/>
      <c r="N51" s="40" t="str">
        <f t="shared" si="3"/>
        <v/>
      </c>
      <c r="O51" s="40" t="str">
        <f t="shared" si="4"/>
        <v/>
      </c>
      <c r="P51" s="41" t="str">
        <f t="shared" si="2"/>
        <v/>
      </c>
      <c r="Q51" s="36"/>
      <c r="R51" s="51"/>
    </row>
    <row r="52" spans="1:18" x14ac:dyDescent="0.25">
      <c r="A52" s="21">
        <v>42</v>
      </c>
      <c r="B52" s="24" t="s">
        <v>7</v>
      </c>
      <c r="C52" s="25"/>
      <c r="D52" s="25"/>
      <c r="E52" s="25"/>
      <c r="F52" s="26"/>
      <c r="G52" s="27"/>
      <c r="H52" s="27"/>
      <c r="I52" s="36"/>
      <c r="J52" s="36"/>
      <c r="K52" s="37"/>
      <c r="L52" s="38"/>
      <c r="M52" s="39"/>
      <c r="N52" s="40" t="str">
        <f t="shared" si="3"/>
        <v/>
      </c>
      <c r="O52" s="40" t="str">
        <f t="shared" si="4"/>
        <v/>
      </c>
      <c r="P52" s="41" t="str">
        <f t="shared" si="2"/>
        <v/>
      </c>
      <c r="Q52" s="36"/>
      <c r="R52" s="51"/>
    </row>
    <row r="53" spans="1:18" x14ac:dyDescent="0.25">
      <c r="A53" s="21">
        <v>43</v>
      </c>
      <c r="B53" s="24" t="s">
        <v>7</v>
      </c>
      <c r="C53" s="25"/>
      <c r="D53" s="25"/>
      <c r="E53" s="25"/>
      <c r="F53" s="26"/>
      <c r="G53" s="55"/>
      <c r="H53" s="55"/>
      <c r="I53" s="36"/>
      <c r="J53" s="36"/>
      <c r="K53" s="37"/>
      <c r="L53" s="38"/>
      <c r="M53" s="39"/>
      <c r="N53" s="40" t="str">
        <f t="shared" si="3"/>
        <v/>
      </c>
      <c r="O53" s="40" t="str">
        <f t="shared" si="4"/>
        <v/>
      </c>
      <c r="P53" s="41" t="str">
        <f t="shared" si="2"/>
        <v/>
      </c>
      <c r="Q53" s="36"/>
      <c r="R53" s="51"/>
    </row>
    <row r="54" spans="1:18" x14ac:dyDescent="0.25">
      <c r="A54" s="21">
        <v>44</v>
      </c>
      <c r="B54" s="24" t="s">
        <v>7</v>
      </c>
      <c r="C54" s="25"/>
      <c r="D54" s="25"/>
      <c r="E54" s="25"/>
      <c r="F54" s="26"/>
      <c r="G54" s="27"/>
      <c r="H54" s="27"/>
      <c r="I54" s="36"/>
      <c r="J54" s="36"/>
      <c r="K54" s="37"/>
      <c r="L54" s="38"/>
      <c r="M54" s="39"/>
      <c r="N54" s="40" t="str">
        <f t="shared" si="3"/>
        <v/>
      </c>
      <c r="O54" s="40" t="str">
        <f t="shared" si="4"/>
        <v/>
      </c>
      <c r="P54" s="41" t="str">
        <f t="shared" si="2"/>
        <v/>
      </c>
      <c r="Q54" s="36"/>
      <c r="R54" s="51"/>
    </row>
    <row r="55" spans="1:18" x14ac:dyDescent="0.25">
      <c r="A55" s="21">
        <v>45</v>
      </c>
      <c r="B55" s="24" t="s">
        <v>7</v>
      </c>
      <c r="C55" s="25"/>
      <c r="D55" s="25"/>
      <c r="E55" s="25"/>
      <c r="F55" s="26"/>
      <c r="G55" s="55"/>
      <c r="H55" s="55"/>
      <c r="I55" s="36"/>
      <c r="J55" s="36"/>
      <c r="K55" s="37"/>
      <c r="L55" s="38"/>
      <c r="M55" s="39"/>
      <c r="N55" s="40" t="str">
        <f t="shared" si="3"/>
        <v/>
      </c>
      <c r="O55" s="40" t="str">
        <f t="shared" si="4"/>
        <v/>
      </c>
      <c r="P55" s="41" t="str">
        <f t="shared" si="2"/>
        <v/>
      </c>
      <c r="Q55" s="36"/>
      <c r="R55" s="51"/>
    </row>
    <row r="56" spans="1:18" x14ac:dyDescent="0.25">
      <c r="A56" s="21">
        <v>46</v>
      </c>
      <c r="B56" s="24" t="s">
        <v>7</v>
      </c>
      <c r="C56" s="25"/>
      <c r="D56" s="25"/>
      <c r="E56" s="25"/>
      <c r="F56" s="26"/>
      <c r="G56" s="27"/>
      <c r="H56" s="27"/>
      <c r="I56" s="36"/>
      <c r="J56" s="36"/>
      <c r="K56" s="37"/>
      <c r="L56" s="38"/>
      <c r="M56" s="39"/>
      <c r="N56" s="40" t="str">
        <f t="shared" si="3"/>
        <v/>
      </c>
      <c r="O56" s="40" t="str">
        <f t="shared" si="4"/>
        <v/>
      </c>
      <c r="P56" s="41" t="str">
        <f t="shared" si="2"/>
        <v/>
      </c>
      <c r="Q56" s="36"/>
      <c r="R56" s="51"/>
    </row>
    <row r="57" spans="1:18" x14ac:dyDescent="0.25">
      <c r="A57" s="21">
        <v>47</v>
      </c>
      <c r="B57" s="24" t="s">
        <v>7</v>
      </c>
      <c r="C57" s="25"/>
      <c r="D57" s="25"/>
      <c r="E57" s="25"/>
      <c r="F57" s="26"/>
      <c r="G57" s="55"/>
      <c r="H57" s="55"/>
      <c r="I57" s="36"/>
      <c r="J57" s="36"/>
      <c r="K57" s="37"/>
      <c r="L57" s="38"/>
      <c r="M57" s="39"/>
      <c r="N57" s="40" t="str">
        <f t="shared" si="3"/>
        <v/>
      </c>
      <c r="O57" s="40" t="str">
        <f t="shared" si="4"/>
        <v/>
      </c>
      <c r="P57" s="41" t="str">
        <f t="shared" si="2"/>
        <v/>
      </c>
      <c r="Q57" s="36"/>
      <c r="R57" s="51"/>
    </row>
    <row r="58" spans="1:18" x14ac:dyDescent="0.25">
      <c r="A58" s="21">
        <v>48</v>
      </c>
      <c r="B58" s="24" t="s">
        <v>7</v>
      </c>
      <c r="C58" s="25"/>
      <c r="D58" s="25"/>
      <c r="E58" s="25"/>
      <c r="F58" s="26"/>
      <c r="G58" s="27"/>
      <c r="H58" s="27"/>
      <c r="I58" s="36"/>
      <c r="J58" s="36"/>
      <c r="K58" s="37"/>
      <c r="L58" s="38"/>
      <c r="M58" s="39"/>
      <c r="N58" s="40" t="str">
        <f t="shared" si="3"/>
        <v/>
      </c>
      <c r="O58" s="40" t="str">
        <f t="shared" si="4"/>
        <v/>
      </c>
      <c r="P58" s="41" t="str">
        <f t="shared" si="2"/>
        <v/>
      </c>
      <c r="Q58" s="36"/>
      <c r="R58" s="51"/>
    </row>
    <row r="59" spans="1:18" x14ac:dyDescent="0.25">
      <c r="A59" s="21">
        <v>49</v>
      </c>
      <c r="B59" s="24" t="s">
        <v>7</v>
      </c>
      <c r="C59" s="25"/>
      <c r="D59" s="25"/>
      <c r="E59" s="25"/>
      <c r="F59" s="26"/>
      <c r="G59" s="55"/>
      <c r="H59" s="55"/>
      <c r="I59" s="36"/>
      <c r="J59" s="36"/>
      <c r="K59" s="37"/>
      <c r="L59" s="38"/>
      <c r="M59" s="39"/>
      <c r="N59" s="40" t="str">
        <f t="shared" si="3"/>
        <v/>
      </c>
      <c r="O59" s="40" t="str">
        <f t="shared" si="4"/>
        <v/>
      </c>
      <c r="P59" s="41" t="str">
        <f t="shared" si="2"/>
        <v/>
      </c>
      <c r="Q59" s="36"/>
      <c r="R59" s="51"/>
    </row>
    <row r="60" spans="1:18" x14ac:dyDescent="0.25">
      <c r="A60" s="21">
        <v>50</v>
      </c>
      <c r="B60" s="24" t="s">
        <v>7</v>
      </c>
      <c r="C60" s="25"/>
      <c r="D60" s="25"/>
      <c r="E60" s="25"/>
      <c r="F60" s="26"/>
      <c r="G60" s="27"/>
      <c r="H60" s="27"/>
      <c r="I60" s="36"/>
      <c r="J60" s="36"/>
      <c r="K60" s="37"/>
      <c r="L60" s="38"/>
      <c r="M60" s="39"/>
      <c r="N60" s="40" t="str">
        <f t="shared" si="3"/>
        <v/>
      </c>
      <c r="O60" s="40" t="str">
        <f t="shared" si="4"/>
        <v/>
      </c>
      <c r="P60" s="41" t="str">
        <f t="shared" si="2"/>
        <v/>
      </c>
      <c r="Q60" s="36"/>
      <c r="R60" s="51"/>
    </row>
    <row r="62" spans="1:18" x14ac:dyDescent="0.25">
      <c r="B62" s="29" t="s">
        <v>102</v>
      </c>
      <c r="C62" s="10" t="s">
        <v>70</v>
      </c>
      <c r="D62" s="10" t="s">
        <v>71</v>
      </c>
    </row>
    <row r="63" spans="1:18" x14ac:dyDescent="0.25">
      <c r="C63" s="10" t="s">
        <v>72</v>
      </c>
      <c r="D63" s="10" t="s">
        <v>73</v>
      </c>
    </row>
    <row r="64" spans="1:18" x14ac:dyDescent="0.25">
      <c r="D64" s="10" t="s">
        <v>74</v>
      </c>
    </row>
    <row r="65" spans="4:4" x14ac:dyDescent="0.25">
      <c r="D65" s="10" t="s">
        <v>75</v>
      </c>
    </row>
    <row r="66" spans="4:4" x14ac:dyDescent="0.25">
      <c r="D66" s="10" t="s">
        <v>76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C4" workbookViewId="0">
      <selection activeCell="F11" sqref="F11:I3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103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COUNTA(M11:M60)</f>
        <v>26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3</v>
      </c>
      <c r="E4" s="15" t="s">
        <v>4</v>
      </c>
      <c r="F4" s="16"/>
      <c r="Q4" s="19" t="s">
        <v>5</v>
      </c>
      <c r="R4" s="46">
        <f>COUNTIF(P11:P60,"победитель")</f>
        <v>1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COUNTIF(P11:P60,"призер")</f>
        <v>2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COUNTIF(P11:P60,"участник")</f>
        <v>23</v>
      </c>
    </row>
    <row r="7" spans="1:21" x14ac:dyDescent="0.25">
      <c r="A7" s="13" t="s">
        <v>13</v>
      </c>
      <c r="B7" s="14"/>
      <c r="C7" s="13">
        <v>7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 t="s">
        <v>104</v>
      </c>
      <c r="F8" s="16"/>
      <c r="Q8" s="48" t="s">
        <v>16</v>
      </c>
      <c r="R8" s="47">
        <f>(R4+R5)/R2</f>
        <v>0.115384615384615</v>
      </c>
    </row>
    <row r="9" spans="1:21" x14ac:dyDescent="0.25">
      <c r="C9" s="58" t="s">
        <v>17</v>
      </c>
      <c r="D9" s="58"/>
      <c r="E9" s="18">
        <v>32</v>
      </c>
      <c r="G9" s="19" t="s">
        <v>18</v>
      </c>
      <c r="H9" s="52">
        <f>E9/2</f>
        <v>16</v>
      </c>
      <c r="J9" s="31" t="s">
        <v>19</v>
      </c>
      <c r="K9" s="32">
        <f>MAX(M11:M60)</f>
        <v>24</v>
      </c>
      <c r="L9" s="33" t="str">
        <f>IF(K9*100/E9&gt;=50,"победитель","участник")</f>
        <v>победитель</v>
      </c>
      <c r="P9" s="34">
        <f>R8-45%</f>
        <v>-0.33461538461538498</v>
      </c>
      <c r="Q9" s="19" t="s">
        <v>20</v>
      </c>
      <c r="R9" s="49">
        <f>IF((R2*P9)&gt;0,(R2*P9),0)</f>
        <v>0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9</v>
      </c>
      <c r="B11" s="24" t="s">
        <v>7</v>
      </c>
      <c r="C11" s="25" t="s">
        <v>50</v>
      </c>
      <c r="D11" s="25" t="s">
        <v>40</v>
      </c>
      <c r="E11" s="25" t="s">
        <v>40</v>
      </c>
      <c r="F11" s="26"/>
      <c r="G11" s="27"/>
      <c r="H11" s="27"/>
      <c r="I11" s="36"/>
      <c r="J11" s="36" t="s">
        <v>42</v>
      </c>
      <c r="K11" s="37" t="s">
        <v>105</v>
      </c>
      <c r="L11" s="38" t="s">
        <v>106</v>
      </c>
      <c r="M11" s="39">
        <v>20</v>
      </c>
      <c r="N11" s="40">
        <f t="shared" ref="N11:N42" si="0">IF(M11="","",M11/$E$9)</f>
        <v>0.625</v>
      </c>
      <c r="O11" s="40">
        <f t="shared" ref="O11:O42" si="1">IF(M11="","",M11/$K$9)</f>
        <v>0.83333333333333304</v>
      </c>
      <c r="P11" s="41" t="str">
        <f t="shared" ref="P11:P42" si="2">IF(M11="","",IF($K$9=M11,$L$9,IF(M11&gt;=$H$9,"призер","участник")))</f>
        <v>призер</v>
      </c>
      <c r="Q11" s="36" t="s">
        <v>107</v>
      </c>
      <c r="R11" s="51" t="s">
        <v>108</v>
      </c>
    </row>
    <row r="12" spans="1:21" s="9" customFormat="1" ht="12.95" customHeight="1" x14ac:dyDescent="0.2">
      <c r="A12" s="21">
        <v>3</v>
      </c>
      <c r="B12" s="24" t="s">
        <v>7</v>
      </c>
      <c r="C12" s="25" t="s">
        <v>109</v>
      </c>
      <c r="D12" s="25" t="s">
        <v>40</v>
      </c>
      <c r="E12" s="25" t="s">
        <v>40</v>
      </c>
      <c r="F12" s="28"/>
      <c r="G12" s="27"/>
      <c r="H12" s="27"/>
      <c r="I12" s="42"/>
      <c r="J12" s="42" t="s">
        <v>42</v>
      </c>
      <c r="K12" s="43" t="s">
        <v>110</v>
      </c>
      <c r="L12" s="38" t="s">
        <v>111</v>
      </c>
      <c r="M12" s="39">
        <v>15</v>
      </c>
      <c r="N12" s="40">
        <f t="shared" si="0"/>
        <v>0.46875</v>
      </c>
      <c r="O12" s="40">
        <f t="shared" si="1"/>
        <v>0.625</v>
      </c>
      <c r="P12" s="41" t="str">
        <f t="shared" si="2"/>
        <v>участник</v>
      </c>
      <c r="Q12" s="36" t="s">
        <v>107</v>
      </c>
      <c r="R12" s="51" t="s">
        <v>108</v>
      </c>
    </row>
    <row r="13" spans="1:21" x14ac:dyDescent="0.25">
      <c r="A13" s="21">
        <v>4</v>
      </c>
      <c r="B13" s="24" t="s">
        <v>7</v>
      </c>
      <c r="C13" s="25" t="s">
        <v>40</v>
      </c>
      <c r="D13" s="25" t="s">
        <v>40</v>
      </c>
      <c r="E13" s="25" t="s">
        <v>57</v>
      </c>
      <c r="F13" s="26"/>
      <c r="G13" s="27"/>
      <c r="H13" s="27"/>
      <c r="I13" s="36"/>
      <c r="J13" s="36" t="s">
        <v>42</v>
      </c>
      <c r="K13" s="37" t="s">
        <v>110</v>
      </c>
      <c r="L13" s="38" t="s">
        <v>112</v>
      </c>
      <c r="M13" s="39">
        <v>15</v>
      </c>
      <c r="N13" s="40">
        <f t="shared" si="0"/>
        <v>0.46875</v>
      </c>
      <c r="O13" s="40">
        <f t="shared" si="1"/>
        <v>0.625</v>
      </c>
      <c r="P13" s="41" t="str">
        <f t="shared" si="2"/>
        <v>участник</v>
      </c>
      <c r="Q13" s="36" t="s">
        <v>107</v>
      </c>
      <c r="R13" s="51" t="s">
        <v>108</v>
      </c>
    </row>
    <row r="14" spans="1:21" x14ac:dyDescent="0.25">
      <c r="A14" s="21">
        <v>5</v>
      </c>
      <c r="B14" s="24" t="s">
        <v>7</v>
      </c>
      <c r="C14" s="25" t="s">
        <v>50</v>
      </c>
      <c r="D14" s="25" t="s">
        <v>90</v>
      </c>
      <c r="E14" s="25" t="s">
        <v>39</v>
      </c>
      <c r="F14" s="26"/>
      <c r="G14" s="27"/>
      <c r="H14" s="27"/>
      <c r="I14" s="36"/>
      <c r="J14" s="36" t="s">
        <v>42</v>
      </c>
      <c r="K14" s="37" t="s">
        <v>105</v>
      </c>
      <c r="L14" s="38" t="s">
        <v>113</v>
      </c>
      <c r="M14" s="39">
        <v>15</v>
      </c>
      <c r="N14" s="40">
        <f t="shared" si="0"/>
        <v>0.46875</v>
      </c>
      <c r="O14" s="40">
        <f t="shared" si="1"/>
        <v>0.625</v>
      </c>
      <c r="P14" s="41" t="str">
        <f t="shared" si="2"/>
        <v>участник</v>
      </c>
      <c r="Q14" s="36" t="s">
        <v>107</v>
      </c>
      <c r="R14" s="51" t="s">
        <v>108</v>
      </c>
    </row>
    <row r="15" spans="1:21" x14ac:dyDescent="0.25">
      <c r="A15" s="21">
        <v>7</v>
      </c>
      <c r="B15" s="24" t="s">
        <v>7</v>
      </c>
      <c r="C15" s="25" t="s">
        <v>54</v>
      </c>
      <c r="D15" s="25" t="s">
        <v>40</v>
      </c>
      <c r="E15" s="25" t="s">
        <v>40</v>
      </c>
      <c r="F15" s="26"/>
      <c r="G15" s="27"/>
      <c r="H15" s="27"/>
      <c r="I15" s="36"/>
      <c r="J15" s="36" t="s">
        <v>42</v>
      </c>
      <c r="K15" s="37" t="s">
        <v>105</v>
      </c>
      <c r="L15" s="38" t="s">
        <v>114</v>
      </c>
      <c r="M15" s="39">
        <v>13</v>
      </c>
      <c r="N15" s="40">
        <f t="shared" si="0"/>
        <v>0.40625</v>
      </c>
      <c r="O15" s="40">
        <f t="shared" si="1"/>
        <v>0.54166666666666696</v>
      </c>
      <c r="P15" s="41" t="str">
        <f t="shared" si="2"/>
        <v>участник</v>
      </c>
      <c r="Q15" s="36" t="s">
        <v>107</v>
      </c>
      <c r="R15" s="51" t="s">
        <v>108</v>
      </c>
    </row>
    <row r="16" spans="1:21" x14ac:dyDescent="0.25">
      <c r="A16" s="21">
        <v>11</v>
      </c>
      <c r="B16" s="24" t="s">
        <v>7</v>
      </c>
      <c r="C16" s="25" t="s">
        <v>63</v>
      </c>
      <c r="D16" s="25" t="s">
        <v>50</v>
      </c>
      <c r="E16" s="25" t="s">
        <v>115</v>
      </c>
      <c r="F16" s="26"/>
      <c r="G16" s="27"/>
      <c r="H16" s="27"/>
      <c r="I16" s="36"/>
      <c r="J16" s="36" t="s">
        <v>42</v>
      </c>
      <c r="K16" s="37" t="s">
        <v>110</v>
      </c>
      <c r="L16" s="38" t="s">
        <v>116</v>
      </c>
      <c r="M16" s="39">
        <v>13</v>
      </c>
      <c r="N16" s="40">
        <f t="shared" si="0"/>
        <v>0.40625</v>
      </c>
      <c r="O16" s="40">
        <f t="shared" si="1"/>
        <v>0.54166666666666696</v>
      </c>
      <c r="P16" s="41" t="str">
        <f t="shared" si="2"/>
        <v>участник</v>
      </c>
      <c r="Q16" s="36" t="s">
        <v>107</v>
      </c>
      <c r="R16" s="51" t="s">
        <v>108</v>
      </c>
    </row>
    <row r="17" spans="1:18" x14ac:dyDescent="0.25">
      <c r="A17" s="21">
        <v>12</v>
      </c>
      <c r="B17" s="24" t="s">
        <v>7</v>
      </c>
      <c r="C17" s="25" t="s">
        <v>97</v>
      </c>
      <c r="D17" s="25" t="s">
        <v>40</v>
      </c>
      <c r="E17" s="25" t="s">
        <v>67</v>
      </c>
      <c r="F17" s="26"/>
      <c r="G17" s="27"/>
      <c r="H17" s="27"/>
      <c r="I17" s="36"/>
      <c r="J17" s="36" t="s">
        <v>42</v>
      </c>
      <c r="K17" s="37" t="s">
        <v>110</v>
      </c>
      <c r="L17" s="38" t="s">
        <v>117</v>
      </c>
      <c r="M17" s="39">
        <v>13</v>
      </c>
      <c r="N17" s="40">
        <f t="shared" si="0"/>
        <v>0.40625</v>
      </c>
      <c r="O17" s="40">
        <f t="shared" si="1"/>
        <v>0.54166666666666696</v>
      </c>
      <c r="P17" s="41" t="str">
        <f t="shared" si="2"/>
        <v>участник</v>
      </c>
      <c r="Q17" s="36" t="s">
        <v>107</v>
      </c>
      <c r="R17" s="51" t="s">
        <v>108</v>
      </c>
    </row>
    <row r="18" spans="1:18" x14ac:dyDescent="0.25">
      <c r="A18" s="21">
        <v>6</v>
      </c>
      <c r="B18" s="24" t="s">
        <v>7</v>
      </c>
      <c r="C18" s="25" t="s">
        <v>57</v>
      </c>
      <c r="D18" s="25" t="s">
        <v>47</v>
      </c>
      <c r="E18" s="25" t="s">
        <v>40</v>
      </c>
      <c r="F18" s="26"/>
      <c r="G18" s="27"/>
      <c r="H18" s="27"/>
      <c r="I18" s="36"/>
      <c r="J18" s="36" t="s">
        <v>42</v>
      </c>
      <c r="K18" s="37" t="s">
        <v>105</v>
      </c>
      <c r="L18" s="38" t="s">
        <v>118</v>
      </c>
      <c r="M18" s="39">
        <v>12</v>
      </c>
      <c r="N18" s="40">
        <f t="shared" si="0"/>
        <v>0.375</v>
      </c>
      <c r="O18" s="40">
        <f t="shared" si="1"/>
        <v>0.5</v>
      </c>
      <c r="P18" s="41" t="str">
        <f t="shared" si="2"/>
        <v>участник</v>
      </c>
      <c r="Q18" s="36" t="s">
        <v>107</v>
      </c>
      <c r="R18" s="51" t="s">
        <v>108</v>
      </c>
    </row>
    <row r="19" spans="1:18" x14ac:dyDescent="0.25">
      <c r="A19" s="21">
        <v>10</v>
      </c>
      <c r="B19" s="24" t="s">
        <v>7</v>
      </c>
      <c r="C19" s="25" t="s">
        <v>90</v>
      </c>
      <c r="D19" s="25" t="s">
        <v>47</v>
      </c>
      <c r="E19" s="25" t="s">
        <v>39</v>
      </c>
      <c r="F19" s="26"/>
      <c r="G19" s="27"/>
      <c r="H19" s="27"/>
      <c r="I19" s="36"/>
      <c r="J19" s="36" t="s">
        <v>42</v>
      </c>
      <c r="K19" s="37" t="s">
        <v>110</v>
      </c>
      <c r="L19" s="38" t="s">
        <v>119</v>
      </c>
      <c r="M19" s="39">
        <v>12</v>
      </c>
      <c r="N19" s="40">
        <f t="shared" si="0"/>
        <v>0.375</v>
      </c>
      <c r="O19" s="40">
        <f t="shared" si="1"/>
        <v>0.5</v>
      </c>
      <c r="P19" s="41" t="str">
        <f t="shared" si="2"/>
        <v>участник</v>
      </c>
      <c r="Q19" s="36" t="s">
        <v>107</v>
      </c>
      <c r="R19" s="51" t="s">
        <v>108</v>
      </c>
    </row>
    <row r="20" spans="1:18" x14ac:dyDescent="0.25">
      <c r="A20" s="21">
        <v>2</v>
      </c>
      <c r="B20" s="24" t="s">
        <v>7</v>
      </c>
      <c r="C20" s="25" t="s">
        <v>59</v>
      </c>
      <c r="D20" s="25" t="s">
        <v>48</v>
      </c>
      <c r="E20" s="25" t="s">
        <v>39</v>
      </c>
      <c r="F20" s="26"/>
      <c r="G20" s="27"/>
      <c r="H20" s="27"/>
      <c r="I20" s="36"/>
      <c r="J20" s="36" t="s">
        <v>42</v>
      </c>
      <c r="K20" s="37" t="s">
        <v>110</v>
      </c>
      <c r="L20" s="38" t="s">
        <v>120</v>
      </c>
      <c r="M20" s="39">
        <v>11</v>
      </c>
      <c r="N20" s="40">
        <f t="shared" si="0"/>
        <v>0.34375</v>
      </c>
      <c r="O20" s="40">
        <f t="shared" si="1"/>
        <v>0.45833333333333298</v>
      </c>
      <c r="P20" s="41" t="str">
        <f t="shared" si="2"/>
        <v>участник</v>
      </c>
      <c r="Q20" s="36" t="s">
        <v>107</v>
      </c>
      <c r="R20" s="51" t="s">
        <v>108</v>
      </c>
    </row>
    <row r="21" spans="1:18" x14ac:dyDescent="0.25">
      <c r="A21" s="21">
        <v>8</v>
      </c>
      <c r="B21" s="24" t="s">
        <v>7</v>
      </c>
      <c r="C21" s="25" t="s">
        <v>41</v>
      </c>
      <c r="D21" s="25" t="s">
        <v>57</v>
      </c>
      <c r="E21" s="25" t="s">
        <v>40</v>
      </c>
      <c r="F21" s="26"/>
      <c r="G21" s="27"/>
      <c r="H21" s="27"/>
      <c r="I21" s="36"/>
      <c r="J21" s="36" t="s">
        <v>42</v>
      </c>
      <c r="K21" s="37" t="s">
        <v>105</v>
      </c>
      <c r="L21" s="38" t="s">
        <v>121</v>
      </c>
      <c r="M21" s="39">
        <v>11</v>
      </c>
      <c r="N21" s="40">
        <f t="shared" si="0"/>
        <v>0.34375</v>
      </c>
      <c r="O21" s="40">
        <f t="shared" si="1"/>
        <v>0.45833333333333298</v>
      </c>
      <c r="P21" s="41" t="str">
        <f t="shared" si="2"/>
        <v>участник</v>
      </c>
      <c r="Q21" s="36" t="s">
        <v>107</v>
      </c>
      <c r="R21" s="51" t="s">
        <v>108</v>
      </c>
    </row>
    <row r="22" spans="1:18" x14ac:dyDescent="0.25">
      <c r="A22" s="21">
        <v>1</v>
      </c>
      <c r="B22" s="24" t="s">
        <v>7</v>
      </c>
      <c r="C22" s="25" t="s">
        <v>57</v>
      </c>
      <c r="D22" s="25" t="s">
        <v>40</v>
      </c>
      <c r="E22" s="25" t="s">
        <v>39</v>
      </c>
      <c r="F22" s="26"/>
      <c r="G22" s="27"/>
      <c r="H22" s="27"/>
      <c r="I22" s="36"/>
      <c r="J22" s="36" t="s">
        <v>42</v>
      </c>
      <c r="K22" s="37" t="s">
        <v>110</v>
      </c>
      <c r="L22" s="38" t="s">
        <v>122</v>
      </c>
      <c r="M22" s="39">
        <v>9</v>
      </c>
      <c r="N22" s="40">
        <f t="shared" si="0"/>
        <v>0.28125</v>
      </c>
      <c r="O22" s="40">
        <f t="shared" si="1"/>
        <v>0.375</v>
      </c>
      <c r="P22" s="41" t="str">
        <f t="shared" si="2"/>
        <v>участник</v>
      </c>
      <c r="Q22" s="36" t="s">
        <v>107</v>
      </c>
      <c r="R22" s="51" t="s">
        <v>108</v>
      </c>
    </row>
    <row r="23" spans="1:18" x14ac:dyDescent="0.25">
      <c r="A23" s="21">
        <v>13</v>
      </c>
      <c r="B23" s="24" t="s">
        <v>7</v>
      </c>
      <c r="C23" s="25" t="s">
        <v>88</v>
      </c>
      <c r="D23" s="25" t="s">
        <v>50</v>
      </c>
      <c r="E23" s="25" t="s">
        <v>39</v>
      </c>
      <c r="F23" s="26"/>
      <c r="G23" s="27"/>
      <c r="H23" s="27"/>
      <c r="I23" s="36"/>
      <c r="J23" s="36" t="s">
        <v>42</v>
      </c>
      <c r="K23" s="37" t="s">
        <v>123</v>
      </c>
      <c r="L23" s="38" t="s">
        <v>124</v>
      </c>
      <c r="M23" s="39">
        <v>24</v>
      </c>
      <c r="N23" s="40">
        <f t="shared" si="0"/>
        <v>0.75</v>
      </c>
      <c r="O23" s="40">
        <f t="shared" si="1"/>
        <v>1</v>
      </c>
      <c r="P23" s="41" t="str">
        <f t="shared" si="2"/>
        <v>победитель</v>
      </c>
      <c r="Q23" s="36" t="s">
        <v>45</v>
      </c>
      <c r="R23" s="51" t="s">
        <v>108</v>
      </c>
    </row>
    <row r="24" spans="1:18" x14ac:dyDescent="0.25">
      <c r="A24" s="21">
        <v>14</v>
      </c>
      <c r="B24" s="24" t="s">
        <v>7</v>
      </c>
      <c r="C24" s="25" t="s">
        <v>66</v>
      </c>
      <c r="D24" s="25" t="s">
        <v>50</v>
      </c>
      <c r="E24" s="25" t="s">
        <v>39</v>
      </c>
      <c r="F24" s="26"/>
      <c r="G24" s="27"/>
      <c r="H24" s="27"/>
      <c r="I24" s="36"/>
      <c r="J24" s="36" t="s">
        <v>42</v>
      </c>
      <c r="K24" s="37" t="s">
        <v>123</v>
      </c>
      <c r="L24" s="38" t="s">
        <v>125</v>
      </c>
      <c r="M24" s="39">
        <v>16</v>
      </c>
      <c r="N24" s="40">
        <f t="shared" si="0"/>
        <v>0.5</v>
      </c>
      <c r="O24" s="40">
        <f t="shared" si="1"/>
        <v>0.66666666666666696</v>
      </c>
      <c r="P24" s="41" t="str">
        <f t="shared" si="2"/>
        <v>призер</v>
      </c>
      <c r="Q24" s="36" t="s">
        <v>45</v>
      </c>
      <c r="R24" s="51" t="s">
        <v>108</v>
      </c>
    </row>
    <row r="25" spans="1:18" x14ac:dyDescent="0.25">
      <c r="A25" s="21">
        <v>15</v>
      </c>
      <c r="B25" s="24" t="s">
        <v>7</v>
      </c>
      <c r="C25" s="25" t="s">
        <v>126</v>
      </c>
      <c r="D25" s="25" t="s">
        <v>57</v>
      </c>
      <c r="E25" s="25" t="s">
        <v>97</v>
      </c>
      <c r="F25" s="26"/>
      <c r="G25" s="27"/>
      <c r="H25" s="27"/>
      <c r="I25" s="36"/>
      <c r="J25" s="36" t="s">
        <v>42</v>
      </c>
      <c r="K25" s="37" t="s">
        <v>127</v>
      </c>
      <c r="L25" s="38" t="s">
        <v>128</v>
      </c>
      <c r="M25" s="39">
        <v>13</v>
      </c>
      <c r="N25" s="40">
        <f t="shared" si="0"/>
        <v>0.40625</v>
      </c>
      <c r="O25" s="40">
        <f t="shared" si="1"/>
        <v>0.54166666666666696</v>
      </c>
      <c r="P25" s="41" t="str">
        <f t="shared" si="2"/>
        <v>участник</v>
      </c>
      <c r="Q25" s="36" t="s">
        <v>45</v>
      </c>
      <c r="R25" s="51" t="s">
        <v>108</v>
      </c>
    </row>
    <row r="26" spans="1:18" x14ac:dyDescent="0.25">
      <c r="A26" s="21">
        <v>16</v>
      </c>
      <c r="B26" s="24" t="s">
        <v>7</v>
      </c>
      <c r="C26" s="25" t="s">
        <v>92</v>
      </c>
      <c r="D26" s="25" t="s">
        <v>39</v>
      </c>
      <c r="E26" s="25" t="s">
        <v>40</v>
      </c>
      <c r="F26" s="26"/>
      <c r="G26" s="27"/>
      <c r="H26" s="27"/>
      <c r="I26" s="36"/>
      <c r="J26" s="36" t="s">
        <v>42</v>
      </c>
      <c r="K26" s="37" t="s">
        <v>123</v>
      </c>
      <c r="L26" s="38" t="s">
        <v>129</v>
      </c>
      <c r="M26" s="39">
        <v>13</v>
      </c>
      <c r="N26" s="40">
        <f t="shared" si="0"/>
        <v>0.40625</v>
      </c>
      <c r="O26" s="40">
        <f t="shared" si="1"/>
        <v>0.54166666666666696</v>
      </c>
      <c r="P26" s="41" t="str">
        <f t="shared" si="2"/>
        <v>участник</v>
      </c>
      <c r="Q26" s="36" t="s">
        <v>45</v>
      </c>
      <c r="R26" s="51" t="s">
        <v>108</v>
      </c>
    </row>
    <row r="27" spans="1:18" x14ac:dyDescent="0.25">
      <c r="A27" s="21">
        <v>17</v>
      </c>
      <c r="B27" s="24" t="s">
        <v>7</v>
      </c>
      <c r="C27" s="25" t="s">
        <v>40</v>
      </c>
      <c r="D27" s="25" t="s">
        <v>40</v>
      </c>
      <c r="E27" s="25" t="s">
        <v>48</v>
      </c>
      <c r="F27" s="26"/>
      <c r="G27" s="27"/>
      <c r="H27" s="27"/>
      <c r="I27" s="36"/>
      <c r="J27" s="36" t="s">
        <v>42</v>
      </c>
      <c r="K27" s="37" t="s">
        <v>123</v>
      </c>
      <c r="L27" s="38" t="s">
        <v>130</v>
      </c>
      <c r="M27" s="39">
        <v>13</v>
      </c>
      <c r="N27" s="40">
        <f t="shared" si="0"/>
        <v>0.40625</v>
      </c>
      <c r="O27" s="40">
        <f t="shared" si="1"/>
        <v>0.54166666666666696</v>
      </c>
      <c r="P27" s="41" t="str">
        <f t="shared" si="2"/>
        <v>участник</v>
      </c>
      <c r="Q27" s="36" t="s">
        <v>45</v>
      </c>
      <c r="R27" s="51" t="s">
        <v>108</v>
      </c>
    </row>
    <row r="28" spans="1:18" x14ac:dyDescent="0.25">
      <c r="A28" s="21">
        <v>18</v>
      </c>
      <c r="B28" s="24" t="s">
        <v>7</v>
      </c>
      <c r="C28" s="25" t="s">
        <v>66</v>
      </c>
      <c r="D28" s="25" t="s">
        <v>47</v>
      </c>
      <c r="E28" s="25" t="s">
        <v>40</v>
      </c>
      <c r="F28" s="26"/>
      <c r="G28" s="27"/>
      <c r="H28" s="27"/>
      <c r="I28" s="36"/>
      <c r="J28" s="36" t="s">
        <v>42</v>
      </c>
      <c r="K28" s="37" t="s">
        <v>127</v>
      </c>
      <c r="L28" s="38" t="s">
        <v>131</v>
      </c>
      <c r="M28" s="39">
        <v>12</v>
      </c>
      <c r="N28" s="40">
        <f t="shared" si="0"/>
        <v>0.375</v>
      </c>
      <c r="O28" s="40">
        <f t="shared" si="1"/>
        <v>0.5</v>
      </c>
      <c r="P28" s="41" t="str">
        <f t="shared" si="2"/>
        <v>участник</v>
      </c>
      <c r="Q28" s="36" t="s">
        <v>45</v>
      </c>
      <c r="R28" s="51" t="s">
        <v>108</v>
      </c>
    </row>
    <row r="29" spans="1:18" x14ac:dyDescent="0.25">
      <c r="A29" s="21">
        <v>19</v>
      </c>
      <c r="B29" s="24" t="s">
        <v>7</v>
      </c>
      <c r="C29" s="25" t="s">
        <v>47</v>
      </c>
      <c r="D29" s="25" t="s">
        <v>88</v>
      </c>
      <c r="E29" s="25" t="s">
        <v>59</v>
      </c>
      <c r="F29" s="26"/>
      <c r="G29" s="27"/>
      <c r="H29" s="27"/>
      <c r="I29" s="36"/>
      <c r="J29" s="36" t="s">
        <v>42</v>
      </c>
      <c r="K29" s="37" t="s">
        <v>123</v>
      </c>
      <c r="L29" s="38" t="s">
        <v>132</v>
      </c>
      <c r="M29" s="39">
        <v>12</v>
      </c>
      <c r="N29" s="40">
        <f t="shared" si="0"/>
        <v>0.375</v>
      </c>
      <c r="O29" s="40">
        <f t="shared" si="1"/>
        <v>0.5</v>
      </c>
      <c r="P29" s="41" t="str">
        <f t="shared" si="2"/>
        <v>участник</v>
      </c>
      <c r="Q29" s="36" t="s">
        <v>45</v>
      </c>
      <c r="R29" s="51" t="s">
        <v>108</v>
      </c>
    </row>
    <row r="30" spans="1:18" x14ac:dyDescent="0.25">
      <c r="A30" s="21">
        <v>20</v>
      </c>
      <c r="B30" s="24" t="s">
        <v>7</v>
      </c>
      <c r="C30" s="25" t="s">
        <v>59</v>
      </c>
      <c r="D30" s="25" t="s">
        <v>48</v>
      </c>
      <c r="E30" s="25" t="s">
        <v>40</v>
      </c>
      <c r="F30" s="26"/>
      <c r="G30" s="27"/>
      <c r="H30" s="27"/>
      <c r="I30" s="36"/>
      <c r="J30" s="36" t="s">
        <v>42</v>
      </c>
      <c r="K30" s="37" t="s">
        <v>123</v>
      </c>
      <c r="L30" s="38" t="s">
        <v>133</v>
      </c>
      <c r="M30" s="39">
        <v>12</v>
      </c>
      <c r="N30" s="40">
        <f t="shared" si="0"/>
        <v>0.375</v>
      </c>
      <c r="O30" s="40">
        <f t="shared" si="1"/>
        <v>0.5</v>
      </c>
      <c r="P30" s="41" t="str">
        <f t="shared" si="2"/>
        <v>участник</v>
      </c>
      <c r="Q30" s="36" t="s">
        <v>45</v>
      </c>
      <c r="R30" s="51" t="s">
        <v>108</v>
      </c>
    </row>
    <row r="31" spans="1:18" x14ac:dyDescent="0.25">
      <c r="A31" s="21">
        <v>21</v>
      </c>
      <c r="B31" s="24" t="s">
        <v>7</v>
      </c>
      <c r="C31" s="25" t="s">
        <v>50</v>
      </c>
      <c r="D31" s="25" t="s">
        <v>134</v>
      </c>
      <c r="E31" s="25" t="s">
        <v>40</v>
      </c>
      <c r="F31" s="26"/>
      <c r="G31" s="27"/>
      <c r="H31" s="27"/>
      <c r="I31" s="36"/>
      <c r="J31" s="36" t="s">
        <v>42</v>
      </c>
      <c r="K31" s="37" t="s">
        <v>123</v>
      </c>
      <c r="L31" s="38" t="s">
        <v>135</v>
      </c>
      <c r="M31" s="39">
        <v>10</v>
      </c>
      <c r="N31" s="40">
        <f t="shared" si="0"/>
        <v>0.3125</v>
      </c>
      <c r="O31" s="40">
        <f t="shared" si="1"/>
        <v>0.41666666666666702</v>
      </c>
      <c r="P31" s="41" t="str">
        <f t="shared" si="2"/>
        <v>участник</v>
      </c>
      <c r="Q31" s="36" t="s">
        <v>45</v>
      </c>
      <c r="R31" s="51" t="s">
        <v>108</v>
      </c>
    </row>
    <row r="32" spans="1:18" x14ac:dyDescent="0.25">
      <c r="A32" s="21">
        <v>22</v>
      </c>
      <c r="B32" s="24" t="s">
        <v>7</v>
      </c>
      <c r="C32" s="25" t="s">
        <v>57</v>
      </c>
      <c r="D32" s="25" t="s">
        <v>48</v>
      </c>
      <c r="E32" s="25" t="s">
        <v>54</v>
      </c>
      <c r="F32" s="26"/>
      <c r="G32" s="27"/>
      <c r="H32" s="27"/>
      <c r="I32" s="36"/>
      <c r="J32" s="36" t="s">
        <v>42</v>
      </c>
      <c r="K32" s="37" t="s">
        <v>127</v>
      </c>
      <c r="L32" s="38" t="s">
        <v>136</v>
      </c>
      <c r="M32" s="39">
        <v>10</v>
      </c>
      <c r="N32" s="40">
        <f t="shared" si="0"/>
        <v>0.3125</v>
      </c>
      <c r="O32" s="40">
        <f t="shared" si="1"/>
        <v>0.41666666666666702</v>
      </c>
      <c r="P32" s="41" t="str">
        <f t="shared" si="2"/>
        <v>участник</v>
      </c>
      <c r="Q32" s="36" t="s">
        <v>45</v>
      </c>
      <c r="R32" s="51" t="s">
        <v>108</v>
      </c>
    </row>
    <row r="33" spans="1:18" x14ac:dyDescent="0.25">
      <c r="A33" s="21">
        <v>23</v>
      </c>
      <c r="B33" s="24" t="s">
        <v>7</v>
      </c>
      <c r="C33" s="25" t="s">
        <v>50</v>
      </c>
      <c r="D33" s="25" t="s">
        <v>40</v>
      </c>
      <c r="E33" s="25" t="s">
        <v>51</v>
      </c>
      <c r="F33" s="26"/>
      <c r="G33" s="27"/>
      <c r="H33" s="27"/>
      <c r="I33" s="36"/>
      <c r="J33" s="36" t="s">
        <v>42</v>
      </c>
      <c r="K33" s="37" t="s">
        <v>127</v>
      </c>
      <c r="L33" s="38" t="s">
        <v>137</v>
      </c>
      <c r="M33" s="39">
        <v>9</v>
      </c>
      <c r="N33" s="40">
        <f t="shared" si="0"/>
        <v>0.28125</v>
      </c>
      <c r="O33" s="40">
        <f t="shared" si="1"/>
        <v>0.375</v>
      </c>
      <c r="P33" s="41" t="str">
        <f t="shared" si="2"/>
        <v>участник</v>
      </c>
      <c r="Q33" s="36" t="s">
        <v>45</v>
      </c>
      <c r="R33" s="51" t="s">
        <v>108</v>
      </c>
    </row>
    <row r="34" spans="1:18" x14ac:dyDescent="0.25">
      <c r="A34" s="21">
        <v>24</v>
      </c>
      <c r="B34" s="24" t="s">
        <v>7</v>
      </c>
      <c r="C34" s="25" t="s">
        <v>66</v>
      </c>
      <c r="D34" s="25" t="s">
        <v>47</v>
      </c>
      <c r="E34" s="25" t="s">
        <v>57</v>
      </c>
      <c r="F34" s="26"/>
      <c r="G34" s="27"/>
      <c r="H34" s="27"/>
      <c r="I34" s="36"/>
      <c r="J34" s="36" t="s">
        <v>42</v>
      </c>
      <c r="K34" s="37" t="s">
        <v>127</v>
      </c>
      <c r="L34" s="38" t="s">
        <v>138</v>
      </c>
      <c r="M34" s="39">
        <v>9</v>
      </c>
      <c r="N34" s="40">
        <f t="shared" si="0"/>
        <v>0.28125</v>
      </c>
      <c r="O34" s="40">
        <f t="shared" si="1"/>
        <v>0.375</v>
      </c>
      <c r="P34" s="41" t="str">
        <f t="shared" si="2"/>
        <v>участник</v>
      </c>
      <c r="Q34" s="36" t="s">
        <v>45</v>
      </c>
      <c r="R34" s="51" t="s">
        <v>108</v>
      </c>
    </row>
    <row r="35" spans="1:18" x14ac:dyDescent="0.25">
      <c r="A35" s="21">
        <v>25</v>
      </c>
      <c r="B35" s="24" t="s">
        <v>7</v>
      </c>
      <c r="C35" s="25" t="s">
        <v>92</v>
      </c>
      <c r="D35" s="25" t="s">
        <v>47</v>
      </c>
      <c r="E35" s="25" t="s">
        <v>48</v>
      </c>
      <c r="F35" s="26"/>
      <c r="G35" s="27"/>
      <c r="H35" s="27"/>
      <c r="I35" s="36"/>
      <c r="J35" s="36" t="s">
        <v>42</v>
      </c>
      <c r="K35" s="37" t="s">
        <v>127</v>
      </c>
      <c r="L35" s="38" t="s">
        <v>139</v>
      </c>
      <c r="M35" s="39">
        <v>9</v>
      </c>
      <c r="N35" s="40">
        <f t="shared" si="0"/>
        <v>0.28125</v>
      </c>
      <c r="O35" s="40">
        <f t="shared" si="1"/>
        <v>0.375</v>
      </c>
      <c r="P35" s="41" t="str">
        <f t="shared" si="2"/>
        <v>участник</v>
      </c>
      <c r="Q35" s="36" t="s">
        <v>45</v>
      </c>
      <c r="R35" s="51" t="s">
        <v>108</v>
      </c>
    </row>
    <row r="36" spans="1:18" x14ac:dyDescent="0.25">
      <c r="A36" s="21">
        <v>26</v>
      </c>
      <c r="B36" s="24" t="s">
        <v>7</v>
      </c>
      <c r="C36" s="25" t="s">
        <v>59</v>
      </c>
      <c r="D36" s="25" t="s">
        <v>57</v>
      </c>
      <c r="E36" s="25" t="s">
        <v>39</v>
      </c>
      <c r="F36" s="26"/>
      <c r="G36" s="27"/>
      <c r="H36" s="27"/>
      <c r="I36" s="36"/>
      <c r="J36" s="36" t="s">
        <v>42</v>
      </c>
      <c r="K36" s="37" t="s">
        <v>127</v>
      </c>
      <c r="L36" s="38" t="s">
        <v>140</v>
      </c>
      <c r="M36" s="39">
        <v>8</v>
      </c>
      <c r="N36" s="40">
        <f t="shared" si="0"/>
        <v>0.25</v>
      </c>
      <c r="O36" s="40">
        <f t="shared" si="1"/>
        <v>0.33333333333333298</v>
      </c>
      <c r="P36" s="41" t="str">
        <f t="shared" si="2"/>
        <v>участник</v>
      </c>
      <c r="Q36" s="36" t="s">
        <v>45</v>
      </c>
      <c r="R36" s="51" t="s">
        <v>108</v>
      </c>
    </row>
    <row r="37" spans="1:18" x14ac:dyDescent="0.25">
      <c r="A37" s="21">
        <v>27</v>
      </c>
      <c r="B37" s="24" t="s">
        <v>7</v>
      </c>
      <c r="C37" s="53"/>
      <c r="D37" s="53"/>
      <c r="E37" s="53"/>
      <c r="F37" s="54"/>
      <c r="G37" s="27"/>
      <c r="H37" s="27"/>
      <c r="I37" s="51"/>
      <c r="J37" s="51"/>
      <c r="K37" s="37"/>
      <c r="L37" s="38"/>
      <c r="M37" s="39"/>
      <c r="N37" s="40" t="str">
        <f t="shared" si="0"/>
        <v/>
      </c>
      <c r="O37" s="40" t="str">
        <f t="shared" si="1"/>
        <v/>
      </c>
      <c r="P37" s="41" t="str">
        <f t="shared" si="2"/>
        <v/>
      </c>
      <c r="Q37" s="36"/>
      <c r="R37" s="51"/>
    </row>
    <row r="38" spans="1:18" x14ac:dyDescent="0.25">
      <c r="A38" s="21">
        <v>28</v>
      </c>
      <c r="B38" s="24" t="s">
        <v>7</v>
      </c>
      <c r="C38" s="25"/>
      <c r="D38" s="25"/>
      <c r="E38" s="25"/>
      <c r="F38" s="26"/>
      <c r="G38" s="27"/>
      <c r="H38" s="27"/>
      <c r="I38" s="36"/>
      <c r="J38" s="36"/>
      <c r="K38" s="37"/>
      <c r="L38" s="38"/>
      <c r="M38" s="39"/>
      <c r="N38" s="40" t="str">
        <f t="shared" si="0"/>
        <v/>
      </c>
      <c r="O38" s="40" t="str">
        <f t="shared" si="1"/>
        <v/>
      </c>
      <c r="P38" s="41" t="str">
        <f t="shared" si="2"/>
        <v/>
      </c>
      <c r="Q38" s="36"/>
      <c r="R38" s="51"/>
    </row>
    <row r="39" spans="1:18" x14ac:dyDescent="0.25">
      <c r="A39" s="21">
        <v>29</v>
      </c>
      <c r="B39" s="24" t="s">
        <v>7</v>
      </c>
      <c r="C39" s="25"/>
      <c r="D39" s="25"/>
      <c r="E39" s="25"/>
      <c r="F39" s="26"/>
      <c r="G39" s="27"/>
      <c r="H39" s="27"/>
      <c r="I39" s="36"/>
      <c r="J39" s="36"/>
      <c r="K39" s="37"/>
      <c r="L39" s="38"/>
      <c r="M39" s="39"/>
      <c r="N39" s="40" t="str">
        <f t="shared" si="0"/>
        <v/>
      </c>
      <c r="O39" s="40" t="str">
        <f t="shared" si="1"/>
        <v/>
      </c>
      <c r="P39" s="41" t="str">
        <f t="shared" si="2"/>
        <v/>
      </c>
      <c r="Q39" s="36"/>
      <c r="R39" s="51"/>
    </row>
    <row r="40" spans="1:18" x14ac:dyDescent="0.25">
      <c r="A40" s="21">
        <v>30</v>
      </c>
      <c r="B40" s="24" t="s">
        <v>7</v>
      </c>
      <c r="C40" s="25"/>
      <c r="D40" s="25"/>
      <c r="E40" s="25"/>
      <c r="F40" s="26"/>
      <c r="G40" s="27"/>
      <c r="H40" s="27"/>
      <c r="I40" s="36"/>
      <c r="J40" s="36"/>
      <c r="K40" s="37"/>
      <c r="L40" s="38"/>
      <c r="M40" s="39"/>
      <c r="N40" s="40" t="str">
        <f t="shared" si="0"/>
        <v/>
      </c>
      <c r="O40" s="40" t="str">
        <f t="shared" si="1"/>
        <v/>
      </c>
      <c r="P40" s="41" t="str">
        <f t="shared" si="2"/>
        <v/>
      </c>
      <c r="Q40" s="36"/>
      <c r="R40" s="51"/>
    </row>
    <row r="41" spans="1:18" x14ac:dyDescent="0.25">
      <c r="A41" s="21">
        <v>31</v>
      </c>
      <c r="B41" s="24" t="s">
        <v>7</v>
      </c>
      <c r="C41" s="25"/>
      <c r="D41" s="25"/>
      <c r="E41" s="25"/>
      <c r="F41" s="26"/>
      <c r="G41" s="27"/>
      <c r="H41" s="27"/>
      <c r="I41" s="36"/>
      <c r="J41" s="36"/>
      <c r="K41" s="37"/>
      <c r="L41" s="38"/>
      <c r="M41" s="39"/>
      <c r="N41" s="40" t="str">
        <f t="shared" si="0"/>
        <v/>
      </c>
      <c r="O41" s="40" t="str">
        <f t="shared" si="1"/>
        <v/>
      </c>
      <c r="P41" s="41" t="str">
        <f t="shared" si="2"/>
        <v/>
      </c>
      <c r="Q41" s="36"/>
      <c r="R41" s="51"/>
    </row>
    <row r="42" spans="1:18" x14ac:dyDescent="0.25">
      <c r="A42" s="21">
        <v>32</v>
      </c>
      <c r="B42" s="24" t="s">
        <v>7</v>
      </c>
      <c r="C42" s="25"/>
      <c r="D42" s="25"/>
      <c r="E42" s="25"/>
      <c r="F42" s="26"/>
      <c r="G42" s="27"/>
      <c r="H42" s="27"/>
      <c r="I42" s="36"/>
      <c r="J42" s="36"/>
      <c r="K42" s="37"/>
      <c r="L42" s="38"/>
      <c r="M42" s="39"/>
      <c r="N42" s="40" t="str">
        <f t="shared" si="0"/>
        <v/>
      </c>
      <c r="O42" s="40" t="str">
        <f t="shared" si="1"/>
        <v/>
      </c>
      <c r="P42" s="41" t="str">
        <f t="shared" si="2"/>
        <v/>
      </c>
      <c r="Q42" s="36"/>
      <c r="R42" s="51"/>
    </row>
    <row r="43" spans="1:18" x14ac:dyDescent="0.25">
      <c r="A43" s="21">
        <v>33</v>
      </c>
      <c r="B43" s="24" t="s">
        <v>7</v>
      </c>
      <c r="C43" s="25"/>
      <c r="D43" s="25"/>
      <c r="E43" s="25"/>
      <c r="F43" s="26"/>
      <c r="G43" s="55"/>
      <c r="H43" s="55"/>
      <c r="I43" s="36"/>
      <c r="J43" s="36"/>
      <c r="K43" s="37"/>
      <c r="L43" s="38"/>
      <c r="M43" s="39"/>
      <c r="N43" s="40" t="str">
        <f t="shared" ref="N43:N60" si="3">IF(M43="","",M43/$E$9)</f>
        <v/>
      </c>
      <c r="O43" s="40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6"/>
      <c r="R43" s="51"/>
    </row>
    <row r="44" spans="1:18" x14ac:dyDescent="0.25">
      <c r="A44" s="21">
        <v>34</v>
      </c>
      <c r="B44" s="24" t="s">
        <v>7</v>
      </c>
      <c r="C44" s="25"/>
      <c r="D44" s="25"/>
      <c r="E44" s="25"/>
      <c r="F44" s="26"/>
      <c r="G44" s="27"/>
      <c r="H44" s="27"/>
      <c r="I44" s="36"/>
      <c r="J44" s="36"/>
      <c r="K44" s="37"/>
      <c r="L44" s="38"/>
      <c r="M44" s="39"/>
      <c r="N44" s="40" t="str">
        <f t="shared" si="3"/>
        <v/>
      </c>
      <c r="O44" s="40" t="str">
        <f t="shared" si="4"/>
        <v/>
      </c>
      <c r="P44" s="41" t="str">
        <f t="shared" si="5"/>
        <v/>
      </c>
      <c r="Q44" s="36"/>
      <c r="R44" s="51"/>
    </row>
    <row r="45" spans="1:18" x14ac:dyDescent="0.25">
      <c r="A45" s="21">
        <v>35</v>
      </c>
      <c r="B45" s="24" t="s">
        <v>7</v>
      </c>
      <c r="C45" s="25"/>
      <c r="D45" s="25"/>
      <c r="E45" s="25"/>
      <c r="F45" s="26"/>
      <c r="G45" s="55"/>
      <c r="H45" s="55"/>
      <c r="I45" s="36"/>
      <c r="J45" s="36"/>
      <c r="K45" s="37"/>
      <c r="L45" s="38"/>
      <c r="M45" s="39"/>
      <c r="N45" s="40" t="str">
        <f t="shared" si="3"/>
        <v/>
      </c>
      <c r="O45" s="40" t="str">
        <f t="shared" si="4"/>
        <v/>
      </c>
      <c r="P45" s="41" t="str">
        <f t="shared" si="5"/>
        <v/>
      </c>
      <c r="Q45" s="36"/>
      <c r="R45" s="51"/>
    </row>
    <row r="46" spans="1:18" x14ac:dyDescent="0.25">
      <c r="A46" s="21">
        <v>36</v>
      </c>
      <c r="B46" s="24" t="s">
        <v>7</v>
      </c>
      <c r="C46" s="25"/>
      <c r="D46" s="25"/>
      <c r="E46" s="25"/>
      <c r="F46" s="26"/>
      <c r="G46" s="27"/>
      <c r="H46" s="27"/>
      <c r="I46" s="36"/>
      <c r="J46" s="36"/>
      <c r="K46" s="37"/>
      <c r="L46" s="38"/>
      <c r="M46" s="39"/>
      <c r="N46" s="40" t="str">
        <f t="shared" si="3"/>
        <v/>
      </c>
      <c r="O46" s="40" t="str">
        <f t="shared" si="4"/>
        <v/>
      </c>
      <c r="P46" s="41" t="str">
        <f t="shared" si="5"/>
        <v/>
      </c>
      <c r="Q46" s="36"/>
      <c r="R46" s="51"/>
    </row>
    <row r="47" spans="1:18" x14ac:dyDescent="0.25">
      <c r="A47" s="21">
        <v>37</v>
      </c>
      <c r="B47" s="24" t="s">
        <v>7</v>
      </c>
      <c r="C47" s="25"/>
      <c r="D47" s="25"/>
      <c r="E47" s="25"/>
      <c r="F47" s="26"/>
      <c r="G47" s="55"/>
      <c r="H47" s="55"/>
      <c r="I47" s="36"/>
      <c r="J47" s="36"/>
      <c r="K47" s="37"/>
      <c r="L47" s="38"/>
      <c r="M47" s="39"/>
      <c r="N47" s="40" t="str">
        <f t="shared" si="3"/>
        <v/>
      </c>
      <c r="O47" s="40" t="str">
        <f t="shared" si="4"/>
        <v/>
      </c>
      <c r="P47" s="41" t="str">
        <f t="shared" si="5"/>
        <v/>
      </c>
      <c r="Q47" s="36"/>
      <c r="R47" s="51"/>
    </row>
    <row r="48" spans="1:18" x14ac:dyDescent="0.25">
      <c r="A48" s="21">
        <v>38</v>
      </c>
      <c r="B48" s="24" t="s">
        <v>7</v>
      </c>
      <c r="C48" s="25"/>
      <c r="D48" s="25"/>
      <c r="E48" s="25"/>
      <c r="F48" s="26"/>
      <c r="G48" s="27"/>
      <c r="H48" s="27"/>
      <c r="I48" s="36"/>
      <c r="J48" s="36"/>
      <c r="K48" s="37"/>
      <c r="L48" s="38"/>
      <c r="M48" s="39"/>
      <c r="N48" s="40" t="str">
        <f t="shared" si="3"/>
        <v/>
      </c>
      <c r="O48" s="40" t="str">
        <f t="shared" si="4"/>
        <v/>
      </c>
      <c r="P48" s="41" t="str">
        <f t="shared" si="5"/>
        <v/>
      </c>
      <c r="Q48" s="36"/>
      <c r="R48" s="51"/>
    </row>
    <row r="49" spans="1:18" x14ac:dyDescent="0.25">
      <c r="A49" s="21">
        <v>39</v>
      </c>
      <c r="B49" s="24" t="s">
        <v>7</v>
      </c>
      <c r="C49" s="25"/>
      <c r="D49" s="25"/>
      <c r="E49" s="25"/>
      <c r="F49" s="26"/>
      <c r="G49" s="55"/>
      <c r="H49" s="55"/>
      <c r="I49" s="36"/>
      <c r="J49" s="36"/>
      <c r="K49" s="37"/>
      <c r="L49" s="38"/>
      <c r="M49" s="39"/>
      <c r="N49" s="40" t="str">
        <f t="shared" si="3"/>
        <v/>
      </c>
      <c r="O49" s="40" t="str">
        <f t="shared" si="4"/>
        <v/>
      </c>
      <c r="P49" s="41" t="str">
        <f t="shared" si="5"/>
        <v/>
      </c>
      <c r="Q49" s="36"/>
      <c r="R49" s="51"/>
    </row>
    <row r="50" spans="1:18" x14ac:dyDescent="0.25">
      <c r="A50" s="21">
        <v>40</v>
      </c>
      <c r="B50" s="24" t="s">
        <v>7</v>
      </c>
      <c r="C50" s="25"/>
      <c r="D50" s="25"/>
      <c r="E50" s="25"/>
      <c r="F50" s="26"/>
      <c r="G50" s="27"/>
      <c r="H50" s="27"/>
      <c r="I50" s="36"/>
      <c r="J50" s="36"/>
      <c r="K50" s="37"/>
      <c r="L50" s="38"/>
      <c r="M50" s="39"/>
      <c r="N50" s="40" t="str">
        <f t="shared" si="3"/>
        <v/>
      </c>
      <c r="O50" s="40" t="str">
        <f t="shared" si="4"/>
        <v/>
      </c>
      <c r="P50" s="41" t="str">
        <f t="shared" si="5"/>
        <v/>
      </c>
      <c r="Q50" s="36"/>
      <c r="R50" s="51"/>
    </row>
    <row r="51" spans="1:18" x14ac:dyDescent="0.25">
      <c r="A51" s="21">
        <v>41</v>
      </c>
      <c r="B51" s="24" t="s">
        <v>7</v>
      </c>
      <c r="C51" s="25"/>
      <c r="D51" s="25"/>
      <c r="E51" s="25"/>
      <c r="F51" s="26"/>
      <c r="G51" s="55"/>
      <c r="H51" s="55"/>
      <c r="I51" s="36"/>
      <c r="J51" s="36"/>
      <c r="K51" s="37"/>
      <c r="L51" s="38"/>
      <c r="M51" s="39"/>
      <c r="N51" s="40" t="str">
        <f t="shared" si="3"/>
        <v/>
      </c>
      <c r="O51" s="40" t="str">
        <f t="shared" si="4"/>
        <v/>
      </c>
      <c r="P51" s="41" t="str">
        <f t="shared" si="5"/>
        <v/>
      </c>
      <c r="Q51" s="36"/>
      <c r="R51" s="51"/>
    </row>
    <row r="52" spans="1:18" x14ac:dyDescent="0.25">
      <c r="A52" s="21">
        <v>42</v>
      </c>
      <c r="B52" s="24" t="s">
        <v>7</v>
      </c>
      <c r="C52" s="25"/>
      <c r="D52" s="25"/>
      <c r="E52" s="25"/>
      <c r="F52" s="26"/>
      <c r="G52" s="27"/>
      <c r="H52" s="27"/>
      <c r="I52" s="36"/>
      <c r="J52" s="36"/>
      <c r="K52" s="37"/>
      <c r="L52" s="38"/>
      <c r="M52" s="39"/>
      <c r="N52" s="40" t="str">
        <f t="shared" si="3"/>
        <v/>
      </c>
      <c r="O52" s="40" t="str">
        <f t="shared" si="4"/>
        <v/>
      </c>
      <c r="P52" s="41" t="str">
        <f t="shared" si="5"/>
        <v/>
      </c>
      <c r="Q52" s="36"/>
      <c r="R52" s="51"/>
    </row>
    <row r="53" spans="1:18" x14ac:dyDescent="0.25">
      <c r="A53" s="21">
        <v>43</v>
      </c>
      <c r="B53" s="24" t="s">
        <v>7</v>
      </c>
      <c r="C53" s="25"/>
      <c r="D53" s="25"/>
      <c r="E53" s="25"/>
      <c r="F53" s="26"/>
      <c r="G53" s="55"/>
      <c r="H53" s="55"/>
      <c r="I53" s="36"/>
      <c r="J53" s="36"/>
      <c r="K53" s="37"/>
      <c r="L53" s="38"/>
      <c r="M53" s="39"/>
      <c r="N53" s="40" t="str">
        <f t="shared" si="3"/>
        <v/>
      </c>
      <c r="O53" s="40" t="str">
        <f t="shared" si="4"/>
        <v/>
      </c>
      <c r="P53" s="41" t="str">
        <f t="shared" si="5"/>
        <v/>
      </c>
      <c r="Q53" s="36"/>
      <c r="R53" s="51"/>
    </row>
    <row r="54" spans="1:18" x14ac:dyDescent="0.25">
      <c r="A54" s="21">
        <v>44</v>
      </c>
      <c r="B54" s="24" t="s">
        <v>7</v>
      </c>
      <c r="C54" s="25"/>
      <c r="D54" s="25"/>
      <c r="E54" s="25"/>
      <c r="F54" s="26"/>
      <c r="G54" s="27"/>
      <c r="H54" s="27"/>
      <c r="I54" s="36"/>
      <c r="J54" s="36"/>
      <c r="K54" s="37"/>
      <c r="L54" s="38"/>
      <c r="M54" s="39"/>
      <c r="N54" s="40" t="str">
        <f t="shared" si="3"/>
        <v/>
      </c>
      <c r="O54" s="40" t="str">
        <f t="shared" si="4"/>
        <v/>
      </c>
      <c r="P54" s="41" t="str">
        <f t="shared" si="5"/>
        <v/>
      </c>
      <c r="Q54" s="36"/>
      <c r="R54" s="51"/>
    </row>
    <row r="55" spans="1:18" x14ac:dyDescent="0.25">
      <c r="A55" s="21">
        <v>45</v>
      </c>
      <c r="B55" s="24" t="s">
        <v>7</v>
      </c>
      <c r="C55" s="25"/>
      <c r="D55" s="25"/>
      <c r="E55" s="25"/>
      <c r="F55" s="26"/>
      <c r="G55" s="55"/>
      <c r="H55" s="55"/>
      <c r="I55" s="36"/>
      <c r="J55" s="36"/>
      <c r="K55" s="37"/>
      <c r="L55" s="38"/>
      <c r="M55" s="39"/>
      <c r="N55" s="40" t="str">
        <f t="shared" si="3"/>
        <v/>
      </c>
      <c r="O55" s="40" t="str">
        <f t="shared" si="4"/>
        <v/>
      </c>
      <c r="P55" s="41" t="str">
        <f t="shared" si="5"/>
        <v/>
      </c>
      <c r="Q55" s="36"/>
      <c r="R55" s="51"/>
    </row>
    <row r="56" spans="1:18" x14ac:dyDescent="0.25">
      <c r="A56" s="21">
        <v>46</v>
      </c>
      <c r="B56" s="24" t="s">
        <v>7</v>
      </c>
      <c r="C56" s="25"/>
      <c r="D56" s="25"/>
      <c r="E56" s="25"/>
      <c r="F56" s="26"/>
      <c r="G56" s="27"/>
      <c r="H56" s="27"/>
      <c r="I56" s="36"/>
      <c r="J56" s="36"/>
      <c r="K56" s="37"/>
      <c r="L56" s="38"/>
      <c r="M56" s="39"/>
      <c r="N56" s="40" t="str">
        <f t="shared" si="3"/>
        <v/>
      </c>
      <c r="O56" s="40" t="str">
        <f t="shared" si="4"/>
        <v/>
      </c>
      <c r="P56" s="41" t="str">
        <f t="shared" si="5"/>
        <v/>
      </c>
      <c r="Q56" s="36"/>
      <c r="R56" s="51"/>
    </row>
    <row r="57" spans="1:18" x14ac:dyDescent="0.25">
      <c r="A57" s="21">
        <v>47</v>
      </c>
      <c r="B57" s="24" t="s">
        <v>7</v>
      </c>
      <c r="C57" s="25"/>
      <c r="D57" s="25"/>
      <c r="E57" s="25"/>
      <c r="F57" s="26"/>
      <c r="G57" s="55"/>
      <c r="H57" s="55"/>
      <c r="I57" s="36"/>
      <c r="J57" s="36"/>
      <c r="K57" s="37"/>
      <c r="L57" s="38"/>
      <c r="M57" s="39"/>
      <c r="N57" s="40" t="str">
        <f t="shared" si="3"/>
        <v/>
      </c>
      <c r="O57" s="40" t="str">
        <f t="shared" si="4"/>
        <v/>
      </c>
      <c r="P57" s="41" t="str">
        <f t="shared" si="5"/>
        <v/>
      </c>
      <c r="Q57" s="36"/>
      <c r="R57" s="51"/>
    </row>
    <row r="58" spans="1:18" x14ac:dyDescent="0.25">
      <c r="A58" s="21">
        <v>48</v>
      </c>
      <c r="B58" s="24" t="s">
        <v>7</v>
      </c>
      <c r="C58" s="25"/>
      <c r="D58" s="25"/>
      <c r="E58" s="25"/>
      <c r="F58" s="26"/>
      <c r="G58" s="27"/>
      <c r="H58" s="27"/>
      <c r="I58" s="36"/>
      <c r="J58" s="36"/>
      <c r="K58" s="37"/>
      <c r="L58" s="38"/>
      <c r="M58" s="39"/>
      <c r="N58" s="40" t="str">
        <f t="shared" si="3"/>
        <v/>
      </c>
      <c r="O58" s="40" t="str">
        <f t="shared" si="4"/>
        <v/>
      </c>
      <c r="P58" s="41" t="str">
        <f t="shared" si="5"/>
        <v/>
      </c>
      <c r="Q58" s="36"/>
      <c r="R58" s="51"/>
    </row>
    <row r="59" spans="1:18" x14ac:dyDescent="0.25">
      <c r="A59" s="21">
        <v>49</v>
      </c>
      <c r="B59" s="24" t="s">
        <v>7</v>
      </c>
      <c r="C59" s="25"/>
      <c r="D59" s="25"/>
      <c r="E59" s="25"/>
      <c r="F59" s="26"/>
      <c r="G59" s="55"/>
      <c r="H59" s="55"/>
      <c r="I59" s="36"/>
      <c r="J59" s="36"/>
      <c r="K59" s="37"/>
      <c r="L59" s="38"/>
      <c r="M59" s="39"/>
      <c r="N59" s="40" t="str">
        <f t="shared" si="3"/>
        <v/>
      </c>
      <c r="O59" s="40" t="str">
        <f t="shared" si="4"/>
        <v/>
      </c>
      <c r="P59" s="41" t="str">
        <f t="shared" si="5"/>
        <v/>
      </c>
      <c r="Q59" s="36"/>
      <c r="R59" s="51"/>
    </row>
    <row r="60" spans="1:18" x14ac:dyDescent="0.25">
      <c r="A60" s="21">
        <v>50</v>
      </c>
      <c r="B60" s="24" t="s">
        <v>7</v>
      </c>
      <c r="C60" s="25"/>
      <c r="D60" s="25"/>
      <c r="E60" s="25"/>
      <c r="F60" s="26"/>
      <c r="G60" s="27"/>
      <c r="H60" s="27"/>
      <c r="I60" s="36"/>
      <c r="J60" s="36"/>
      <c r="K60" s="37"/>
      <c r="L60" s="38"/>
      <c r="M60" s="39"/>
      <c r="N60" s="40" t="str">
        <f t="shared" si="3"/>
        <v/>
      </c>
      <c r="O60" s="40" t="str">
        <f t="shared" si="4"/>
        <v/>
      </c>
      <c r="P60" s="41" t="str">
        <f t="shared" si="5"/>
        <v/>
      </c>
      <c r="Q60" s="36"/>
      <c r="R60" s="51"/>
    </row>
    <row r="62" spans="1:18" x14ac:dyDescent="0.25">
      <c r="B62" s="29" t="s">
        <v>102</v>
      </c>
      <c r="C62" s="10" t="s">
        <v>141</v>
      </c>
      <c r="D62" s="10" t="s">
        <v>142</v>
      </c>
    </row>
    <row r="63" spans="1:18" x14ac:dyDescent="0.25">
      <c r="C63" s="10" t="s">
        <v>143</v>
      </c>
      <c r="D63" s="10" t="s">
        <v>144</v>
      </c>
    </row>
    <row r="64" spans="1:18" x14ac:dyDescent="0.25">
      <c r="D64" s="10" t="s">
        <v>145</v>
      </c>
    </row>
    <row r="65" spans="4:4" x14ac:dyDescent="0.25">
      <c r="D65" s="10" t="s">
        <v>146</v>
      </c>
    </row>
    <row r="66" spans="4:4" x14ac:dyDescent="0.25">
      <c r="D66" s="10" t="s">
        <v>147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0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3" zoomScale="90" zoomScaleNormal="90" workbookViewId="0">
      <selection activeCell="F11" sqref="F11:I4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148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COUNTA(M11:M60)</f>
        <v>34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3</v>
      </c>
      <c r="E4" s="15" t="s">
        <v>4</v>
      </c>
      <c r="F4" s="16"/>
      <c r="Q4" s="19" t="s">
        <v>5</v>
      </c>
      <c r="R4" s="46">
        <f>COUNTIF(P11:P60,"победитель")</f>
        <v>2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COUNTIF(P11:P60,"призер")</f>
        <v>12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COUNTIF(P11:P60,"участник")</f>
        <v>20</v>
      </c>
    </row>
    <row r="7" spans="1:21" x14ac:dyDescent="0.25">
      <c r="A7" s="13" t="s">
        <v>13</v>
      </c>
      <c r="B7" s="14"/>
      <c r="C7" s="13">
        <v>8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>
        <v>45924</v>
      </c>
      <c r="F8" s="16"/>
      <c r="Q8" s="48" t="s">
        <v>16</v>
      </c>
      <c r="R8" s="47">
        <f>(R4+R5)/R2</f>
        <v>0.41176470588235298</v>
      </c>
    </row>
    <row r="9" spans="1:21" x14ac:dyDescent="0.25">
      <c r="C9" s="58" t="s">
        <v>17</v>
      </c>
      <c r="D9" s="58"/>
      <c r="E9" s="18">
        <v>32</v>
      </c>
      <c r="G9" s="19" t="s">
        <v>18</v>
      </c>
      <c r="H9" s="52">
        <f>E9/2</f>
        <v>16</v>
      </c>
      <c r="J9" s="31" t="s">
        <v>19</v>
      </c>
      <c r="K9" s="32">
        <f>MAX(M11:M60)</f>
        <v>26</v>
      </c>
      <c r="L9" s="33" t="str">
        <f>IF(K9*100/E9&gt;=50,"победитель","участник")</f>
        <v>победитель</v>
      </c>
      <c r="P9" s="34">
        <f>R8-45%</f>
        <v>-3.8235294117647103E-2</v>
      </c>
      <c r="Q9" s="19" t="s">
        <v>20</v>
      </c>
      <c r="R9" s="49">
        <f>IF((R2*P9)&gt;0,(R2*P9),0)</f>
        <v>0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6</v>
      </c>
      <c r="B11" s="24" t="s">
        <v>7</v>
      </c>
      <c r="C11" s="25" t="s">
        <v>50</v>
      </c>
      <c r="D11" s="25" t="s">
        <v>50</v>
      </c>
      <c r="E11" s="25" t="s">
        <v>40</v>
      </c>
      <c r="F11" s="26"/>
      <c r="G11" s="27"/>
      <c r="H11" s="27"/>
      <c r="I11" s="36"/>
      <c r="J11" s="36" t="s">
        <v>42</v>
      </c>
      <c r="K11" s="37" t="s">
        <v>149</v>
      </c>
      <c r="L11" s="38" t="s">
        <v>150</v>
      </c>
      <c r="M11" s="39">
        <v>26</v>
      </c>
      <c r="N11" s="40">
        <f t="shared" ref="N11:N42" si="0">IF(M11="","",M11/$E$9)</f>
        <v>0.8125</v>
      </c>
      <c r="O11" s="40">
        <f t="shared" ref="O11:O42" si="1">IF(M11="","",M11/$K$9)</f>
        <v>1</v>
      </c>
      <c r="P11" s="41" t="str">
        <f t="shared" ref="P11:P18" si="2">IF(M11="","",IF($K$9=M11,$L$9,IF(M11&gt;=$H$9,"призер","участник")))</f>
        <v>победитель</v>
      </c>
      <c r="Q11" s="36" t="s">
        <v>151</v>
      </c>
      <c r="R11" s="51" t="s">
        <v>42</v>
      </c>
    </row>
    <row r="12" spans="1:21" s="9" customFormat="1" ht="12.95" customHeight="1" x14ac:dyDescent="0.2">
      <c r="A12" s="21">
        <v>7</v>
      </c>
      <c r="B12" s="24" t="s">
        <v>7</v>
      </c>
      <c r="C12" s="25" t="s">
        <v>50</v>
      </c>
      <c r="D12" s="25" t="s">
        <v>40</v>
      </c>
      <c r="E12" s="25" t="s">
        <v>92</v>
      </c>
      <c r="F12" s="26"/>
      <c r="G12" s="27"/>
      <c r="H12" s="27"/>
      <c r="I12" s="36"/>
      <c r="J12" s="36" t="s">
        <v>42</v>
      </c>
      <c r="K12" s="37" t="s">
        <v>149</v>
      </c>
      <c r="L12" s="38" t="s">
        <v>152</v>
      </c>
      <c r="M12" s="39">
        <v>26</v>
      </c>
      <c r="N12" s="40">
        <f t="shared" si="0"/>
        <v>0.8125</v>
      </c>
      <c r="O12" s="40">
        <f t="shared" si="1"/>
        <v>1</v>
      </c>
      <c r="P12" s="41" t="str">
        <f t="shared" si="2"/>
        <v>победитель</v>
      </c>
      <c r="Q12" s="36" t="s">
        <v>151</v>
      </c>
      <c r="R12" s="51" t="s">
        <v>42</v>
      </c>
    </row>
    <row r="13" spans="1:21" x14ac:dyDescent="0.25">
      <c r="A13" s="21">
        <v>5</v>
      </c>
      <c r="B13" s="24" t="s">
        <v>7</v>
      </c>
      <c r="C13" s="25" t="s">
        <v>66</v>
      </c>
      <c r="D13" s="25" t="s">
        <v>57</v>
      </c>
      <c r="E13" s="25" t="s">
        <v>126</v>
      </c>
      <c r="F13" s="26"/>
      <c r="G13" s="27"/>
      <c r="H13" s="27"/>
      <c r="I13" s="36"/>
      <c r="J13" s="36" t="s">
        <v>42</v>
      </c>
      <c r="K13" s="37" t="s">
        <v>149</v>
      </c>
      <c r="L13" s="38" t="s">
        <v>153</v>
      </c>
      <c r="M13" s="39">
        <v>25</v>
      </c>
      <c r="N13" s="40">
        <f t="shared" si="0"/>
        <v>0.78125</v>
      </c>
      <c r="O13" s="40">
        <f t="shared" si="1"/>
        <v>0.96153846153846201</v>
      </c>
      <c r="P13" s="41" t="str">
        <f t="shared" si="2"/>
        <v>призер</v>
      </c>
      <c r="Q13" s="36" t="s">
        <v>151</v>
      </c>
      <c r="R13" s="51" t="s">
        <v>42</v>
      </c>
    </row>
    <row r="14" spans="1:21" x14ac:dyDescent="0.25">
      <c r="A14" s="21">
        <v>4</v>
      </c>
      <c r="B14" s="24" t="s">
        <v>7</v>
      </c>
      <c r="C14" s="25" t="s">
        <v>109</v>
      </c>
      <c r="D14" s="25" t="s">
        <v>64</v>
      </c>
      <c r="E14" s="25" t="s">
        <v>48</v>
      </c>
      <c r="F14" s="26"/>
      <c r="G14" s="27"/>
      <c r="H14" s="27"/>
      <c r="I14" s="36"/>
      <c r="J14" s="36" t="s">
        <v>42</v>
      </c>
      <c r="K14" s="37" t="s">
        <v>149</v>
      </c>
      <c r="L14" s="38" t="s">
        <v>154</v>
      </c>
      <c r="M14" s="39">
        <v>24</v>
      </c>
      <c r="N14" s="40">
        <f t="shared" si="0"/>
        <v>0.75</v>
      </c>
      <c r="O14" s="40">
        <f t="shared" si="1"/>
        <v>0.92307692307692302</v>
      </c>
      <c r="P14" s="41" t="str">
        <f t="shared" si="2"/>
        <v>призер</v>
      </c>
      <c r="Q14" s="36" t="s">
        <v>151</v>
      </c>
      <c r="R14" s="51" t="s">
        <v>42</v>
      </c>
    </row>
    <row r="15" spans="1:21" x14ac:dyDescent="0.25">
      <c r="A15" s="21">
        <v>15</v>
      </c>
      <c r="B15" s="24" t="s">
        <v>7</v>
      </c>
      <c r="C15" s="25" t="s">
        <v>115</v>
      </c>
      <c r="D15" s="25" t="s">
        <v>50</v>
      </c>
      <c r="E15" s="25" t="s">
        <v>40</v>
      </c>
      <c r="F15" s="26"/>
      <c r="G15" s="27"/>
      <c r="H15" s="27"/>
      <c r="I15" s="36"/>
      <c r="J15" s="36" t="s">
        <v>42</v>
      </c>
      <c r="K15" s="37" t="s">
        <v>155</v>
      </c>
      <c r="L15" s="38" t="s">
        <v>156</v>
      </c>
      <c r="M15" s="39">
        <v>23</v>
      </c>
      <c r="N15" s="40">
        <f t="shared" si="0"/>
        <v>0.71875</v>
      </c>
      <c r="O15" s="40">
        <f t="shared" si="1"/>
        <v>0.88461538461538503</v>
      </c>
      <c r="P15" s="41" t="str">
        <f t="shared" si="2"/>
        <v>призер</v>
      </c>
      <c r="Q15" s="36" t="s">
        <v>151</v>
      </c>
      <c r="R15" s="51" t="s">
        <v>42</v>
      </c>
    </row>
    <row r="16" spans="1:21" x14ac:dyDescent="0.25">
      <c r="A16" s="21">
        <v>9</v>
      </c>
      <c r="B16" s="24" t="s">
        <v>7</v>
      </c>
      <c r="C16" s="25" t="s">
        <v>59</v>
      </c>
      <c r="D16" s="25" t="s">
        <v>63</v>
      </c>
      <c r="E16" s="25" t="s">
        <v>63</v>
      </c>
      <c r="F16" s="26"/>
      <c r="G16" s="27"/>
      <c r="H16" s="27"/>
      <c r="I16" s="36"/>
      <c r="J16" s="36" t="s">
        <v>42</v>
      </c>
      <c r="K16" s="37" t="s">
        <v>149</v>
      </c>
      <c r="L16" s="38" t="s">
        <v>157</v>
      </c>
      <c r="M16" s="39">
        <v>22</v>
      </c>
      <c r="N16" s="40">
        <f t="shared" si="0"/>
        <v>0.6875</v>
      </c>
      <c r="O16" s="40">
        <f t="shared" si="1"/>
        <v>0.84615384615384603</v>
      </c>
      <c r="P16" s="41" t="str">
        <f t="shared" si="2"/>
        <v>призер</v>
      </c>
      <c r="Q16" s="36" t="s">
        <v>151</v>
      </c>
      <c r="R16" s="51" t="s">
        <v>42</v>
      </c>
    </row>
    <row r="17" spans="1:18" x14ac:dyDescent="0.25">
      <c r="A17" s="21">
        <v>10</v>
      </c>
      <c r="B17" s="24" t="s">
        <v>7</v>
      </c>
      <c r="C17" s="25" t="s">
        <v>46</v>
      </c>
      <c r="D17" s="25" t="s">
        <v>41</v>
      </c>
      <c r="E17" s="25" t="s">
        <v>51</v>
      </c>
      <c r="F17" s="26"/>
      <c r="G17" s="27"/>
      <c r="H17" s="27"/>
      <c r="I17" s="36"/>
      <c r="J17" s="36" t="s">
        <v>42</v>
      </c>
      <c r="K17" s="37" t="s">
        <v>155</v>
      </c>
      <c r="L17" s="38" t="s">
        <v>158</v>
      </c>
      <c r="M17" s="39">
        <v>22</v>
      </c>
      <c r="N17" s="40">
        <f t="shared" si="0"/>
        <v>0.6875</v>
      </c>
      <c r="O17" s="40">
        <f t="shared" si="1"/>
        <v>0.84615384615384603</v>
      </c>
      <c r="P17" s="41" t="str">
        <f t="shared" si="2"/>
        <v>призер</v>
      </c>
      <c r="Q17" s="36" t="s">
        <v>151</v>
      </c>
      <c r="R17" s="51" t="s">
        <v>42</v>
      </c>
    </row>
    <row r="18" spans="1:18" x14ac:dyDescent="0.25">
      <c r="A18" s="21">
        <v>13</v>
      </c>
      <c r="B18" s="24" t="s">
        <v>7</v>
      </c>
      <c r="C18" s="25" t="s">
        <v>90</v>
      </c>
      <c r="D18" s="25" t="s">
        <v>51</v>
      </c>
      <c r="E18" s="25" t="s">
        <v>40</v>
      </c>
      <c r="F18" s="26"/>
      <c r="G18" s="27"/>
      <c r="H18" s="27"/>
      <c r="I18" s="36"/>
      <c r="J18" s="36" t="s">
        <v>42</v>
      </c>
      <c r="K18" s="37" t="s">
        <v>155</v>
      </c>
      <c r="L18" s="38" t="s">
        <v>159</v>
      </c>
      <c r="M18" s="39">
        <v>22</v>
      </c>
      <c r="N18" s="40">
        <f t="shared" si="0"/>
        <v>0.6875</v>
      </c>
      <c r="O18" s="40">
        <f t="shared" si="1"/>
        <v>0.84615384615384603</v>
      </c>
      <c r="P18" s="41" t="str">
        <f t="shared" si="2"/>
        <v>призер</v>
      </c>
      <c r="Q18" s="36" t="s">
        <v>151</v>
      </c>
      <c r="R18" s="51" t="s">
        <v>42</v>
      </c>
    </row>
    <row r="19" spans="1:18" x14ac:dyDescent="0.25">
      <c r="A19" s="21">
        <v>8</v>
      </c>
      <c r="B19" s="24" t="s">
        <v>7</v>
      </c>
      <c r="C19" s="25" t="s">
        <v>57</v>
      </c>
      <c r="D19" s="25" t="s">
        <v>40</v>
      </c>
      <c r="E19" s="25" t="s">
        <v>40</v>
      </c>
      <c r="F19" s="26"/>
      <c r="G19" s="27"/>
      <c r="H19" s="27"/>
      <c r="I19" s="36"/>
      <c r="J19" s="36" t="s">
        <v>42</v>
      </c>
      <c r="K19" s="37" t="s">
        <v>149</v>
      </c>
      <c r="L19" s="38" t="s">
        <v>160</v>
      </c>
      <c r="M19" s="39">
        <v>21</v>
      </c>
      <c r="N19" s="40">
        <f t="shared" si="0"/>
        <v>0.65625</v>
      </c>
      <c r="O19" s="40">
        <f t="shared" si="1"/>
        <v>0.80769230769230804</v>
      </c>
      <c r="P19" s="41" t="s">
        <v>161</v>
      </c>
      <c r="Q19" s="36" t="s">
        <v>151</v>
      </c>
      <c r="R19" s="51" t="s">
        <v>42</v>
      </c>
    </row>
    <row r="20" spans="1:18" x14ac:dyDescent="0.25">
      <c r="A20" s="21">
        <v>12</v>
      </c>
      <c r="B20" s="24" t="s">
        <v>7</v>
      </c>
      <c r="C20" s="25" t="s">
        <v>66</v>
      </c>
      <c r="D20" s="25" t="s">
        <v>57</v>
      </c>
      <c r="E20" s="25" t="s">
        <v>39</v>
      </c>
      <c r="F20" s="26"/>
      <c r="G20" s="27"/>
      <c r="H20" s="27"/>
      <c r="I20" s="36"/>
      <c r="J20" s="36" t="s">
        <v>42</v>
      </c>
      <c r="K20" s="37" t="s">
        <v>155</v>
      </c>
      <c r="L20" s="38" t="s">
        <v>162</v>
      </c>
      <c r="M20" s="39">
        <v>21</v>
      </c>
      <c r="N20" s="40">
        <f t="shared" si="0"/>
        <v>0.65625</v>
      </c>
      <c r="O20" s="40">
        <f t="shared" si="1"/>
        <v>0.80769230769230804</v>
      </c>
      <c r="P20" s="41" t="s">
        <v>161</v>
      </c>
      <c r="Q20" s="36" t="s">
        <v>151</v>
      </c>
      <c r="R20" s="51" t="s">
        <v>42</v>
      </c>
    </row>
    <row r="21" spans="1:18" x14ac:dyDescent="0.25">
      <c r="A21" s="21">
        <v>16</v>
      </c>
      <c r="B21" s="24" t="s">
        <v>7</v>
      </c>
      <c r="C21" s="25" t="s">
        <v>39</v>
      </c>
      <c r="D21" s="25" t="s">
        <v>57</v>
      </c>
      <c r="E21" s="25" t="s">
        <v>50</v>
      </c>
      <c r="F21" s="26"/>
      <c r="G21" s="27"/>
      <c r="H21" s="27"/>
      <c r="I21" s="36"/>
      <c r="J21" s="36" t="s">
        <v>42</v>
      </c>
      <c r="K21" s="37" t="s">
        <v>155</v>
      </c>
      <c r="L21" s="38" t="s">
        <v>163</v>
      </c>
      <c r="M21" s="39">
        <v>19</v>
      </c>
      <c r="N21" s="40">
        <f t="shared" si="0"/>
        <v>0.59375</v>
      </c>
      <c r="O21" s="40">
        <f t="shared" si="1"/>
        <v>0.73076923076923095</v>
      </c>
      <c r="P21" s="41" t="s">
        <v>161</v>
      </c>
      <c r="Q21" s="36" t="s">
        <v>151</v>
      </c>
      <c r="R21" s="51" t="s">
        <v>42</v>
      </c>
    </row>
    <row r="22" spans="1:18" x14ac:dyDescent="0.25">
      <c r="A22" s="21">
        <v>1</v>
      </c>
      <c r="B22" s="24" t="s">
        <v>7</v>
      </c>
      <c r="C22" s="25" t="s">
        <v>164</v>
      </c>
      <c r="D22" s="25" t="s">
        <v>40</v>
      </c>
      <c r="E22" s="25" t="s">
        <v>39</v>
      </c>
      <c r="F22" s="26"/>
      <c r="G22" s="27"/>
      <c r="H22" s="27"/>
      <c r="I22" s="36"/>
      <c r="J22" s="36" t="s">
        <v>42</v>
      </c>
      <c r="K22" s="37" t="s">
        <v>149</v>
      </c>
      <c r="L22" s="38" t="s">
        <v>165</v>
      </c>
      <c r="M22" s="39">
        <v>17</v>
      </c>
      <c r="N22" s="40">
        <f t="shared" si="0"/>
        <v>0.53125</v>
      </c>
      <c r="O22" s="40">
        <f t="shared" si="1"/>
        <v>0.65384615384615397</v>
      </c>
      <c r="P22" s="41" t="s">
        <v>161</v>
      </c>
      <c r="Q22" s="36" t="s">
        <v>151</v>
      </c>
      <c r="R22" s="51" t="s">
        <v>42</v>
      </c>
    </row>
    <row r="23" spans="1:18" x14ac:dyDescent="0.25">
      <c r="A23" s="21">
        <v>14</v>
      </c>
      <c r="B23" s="24" t="s">
        <v>7</v>
      </c>
      <c r="C23" s="25" t="s">
        <v>166</v>
      </c>
      <c r="D23" s="25" t="s">
        <v>50</v>
      </c>
      <c r="E23" s="25" t="s">
        <v>48</v>
      </c>
      <c r="F23" s="26"/>
      <c r="G23" s="27"/>
      <c r="H23" s="27"/>
      <c r="I23" s="36"/>
      <c r="J23" s="36" t="s">
        <v>42</v>
      </c>
      <c r="K23" s="37" t="s">
        <v>155</v>
      </c>
      <c r="L23" s="38" t="s">
        <v>167</v>
      </c>
      <c r="M23" s="39">
        <v>17</v>
      </c>
      <c r="N23" s="40">
        <f t="shared" si="0"/>
        <v>0.53125</v>
      </c>
      <c r="O23" s="40">
        <f t="shared" si="1"/>
        <v>0.65384615384615397</v>
      </c>
      <c r="P23" s="41" t="s">
        <v>161</v>
      </c>
      <c r="Q23" s="36" t="s">
        <v>151</v>
      </c>
      <c r="R23" s="51" t="s">
        <v>42</v>
      </c>
    </row>
    <row r="24" spans="1:18" x14ac:dyDescent="0.25">
      <c r="A24" s="21">
        <v>2</v>
      </c>
      <c r="B24" s="24" t="s">
        <v>7</v>
      </c>
      <c r="C24" s="25" t="s">
        <v>168</v>
      </c>
      <c r="D24" s="25" t="s">
        <v>57</v>
      </c>
      <c r="E24" s="25" t="s">
        <v>57</v>
      </c>
      <c r="F24" s="26"/>
      <c r="G24" s="27"/>
      <c r="H24" s="27"/>
      <c r="I24" s="36"/>
      <c r="J24" s="36" t="s">
        <v>42</v>
      </c>
      <c r="K24" s="37" t="s">
        <v>149</v>
      </c>
      <c r="L24" s="38" t="s">
        <v>169</v>
      </c>
      <c r="M24" s="39">
        <v>16</v>
      </c>
      <c r="N24" s="40">
        <f t="shared" si="0"/>
        <v>0.5</v>
      </c>
      <c r="O24" s="40">
        <f t="shared" si="1"/>
        <v>0.61538461538461497</v>
      </c>
      <c r="P24" s="41" t="s">
        <v>161</v>
      </c>
      <c r="Q24" s="36" t="s">
        <v>151</v>
      </c>
      <c r="R24" s="51" t="s">
        <v>42</v>
      </c>
    </row>
    <row r="25" spans="1:18" x14ac:dyDescent="0.25">
      <c r="A25" s="21">
        <v>3</v>
      </c>
      <c r="B25" s="24" t="s">
        <v>7</v>
      </c>
      <c r="C25" s="25" t="s">
        <v>63</v>
      </c>
      <c r="D25" s="25" t="s">
        <v>67</v>
      </c>
      <c r="E25" s="25" t="s">
        <v>40</v>
      </c>
      <c r="F25" s="28"/>
      <c r="G25" s="27"/>
      <c r="H25" s="27"/>
      <c r="I25" s="42"/>
      <c r="J25" s="42" t="s">
        <v>42</v>
      </c>
      <c r="K25" s="43" t="s">
        <v>149</v>
      </c>
      <c r="L25" s="38" t="s">
        <v>170</v>
      </c>
      <c r="M25" s="39">
        <v>16</v>
      </c>
      <c r="N25" s="40">
        <f t="shared" si="0"/>
        <v>0.5</v>
      </c>
      <c r="O25" s="40">
        <f t="shared" si="1"/>
        <v>0.61538461538461497</v>
      </c>
      <c r="P25" s="41" t="s">
        <v>161</v>
      </c>
      <c r="Q25" s="36" t="s">
        <v>151</v>
      </c>
      <c r="R25" s="51" t="s">
        <v>42</v>
      </c>
    </row>
    <row r="26" spans="1:18" x14ac:dyDescent="0.25">
      <c r="A26" s="21">
        <v>11</v>
      </c>
      <c r="B26" s="24" t="s">
        <v>7</v>
      </c>
      <c r="C26" s="25" t="s">
        <v>57</v>
      </c>
      <c r="D26" s="25" t="s">
        <v>67</v>
      </c>
      <c r="E26" s="25" t="s">
        <v>115</v>
      </c>
      <c r="F26" s="26"/>
      <c r="G26" s="27"/>
      <c r="H26" s="27"/>
      <c r="I26" s="36"/>
      <c r="J26" s="36" t="s">
        <v>42</v>
      </c>
      <c r="K26" s="37" t="s">
        <v>155</v>
      </c>
      <c r="L26" s="38" t="s">
        <v>171</v>
      </c>
      <c r="M26" s="39">
        <v>10</v>
      </c>
      <c r="N26" s="40">
        <f t="shared" si="0"/>
        <v>0.3125</v>
      </c>
      <c r="O26" s="40">
        <f t="shared" si="1"/>
        <v>0.38461538461538503</v>
      </c>
      <c r="P26" s="41" t="str">
        <f t="shared" ref="P26:P60" si="3">IF(M26="","",IF($K$9=M26,$L$9,IF(M26&gt;=$H$9,"призер","участник")))</f>
        <v>участник</v>
      </c>
      <c r="Q26" s="36" t="s">
        <v>151</v>
      </c>
      <c r="R26" s="51" t="s">
        <v>42</v>
      </c>
    </row>
    <row r="27" spans="1:18" x14ac:dyDescent="0.25">
      <c r="A27" s="21">
        <v>17</v>
      </c>
      <c r="B27" s="24" t="s">
        <v>7</v>
      </c>
      <c r="C27" s="25" t="s">
        <v>66</v>
      </c>
      <c r="D27" s="25" t="s">
        <v>66</v>
      </c>
      <c r="E27" s="25" t="s">
        <v>39</v>
      </c>
      <c r="F27" s="26"/>
      <c r="G27" s="27"/>
      <c r="H27" s="27"/>
      <c r="I27" s="36"/>
      <c r="J27" s="36" t="s">
        <v>42</v>
      </c>
      <c r="K27" s="37" t="s">
        <v>172</v>
      </c>
      <c r="L27" s="38" t="s">
        <v>173</v>
      </c>
      <c r="M27" s="39">
        <v>21</v>
      </c>
      <c r="N27" s="40">
        <f t="shared" si="0"/>
        <v>0.65625</v>
      </c>
      <c r="O27" s="40">
        <f t="shared" si="1"/>
        <v>0.80769230769230804</v>
      </c>
      <c r="P27" s="41" t="str">
        <f t="shared" si="3"/>
        <v>призер</v>
      </c>
      <c r="Q27" s="36" t="s">
        <v>45</v>
      </c>
      <c r="R27" s="51" t="s">
        <v>42</v>
      </c>
    </row>
    <row r="28" spans="1:18" x14ac:dyDescent="0.25">
      <c r="A28" s="21">
        <v>18</v>
      </c>
      <c r="B28" s="24" t="s">
        <v>7</v>
      </c>
      <c r="C28" s="25" t="s">
        <v>92</v>
      </c>
      <c r="D28" s="25" t="s">
        <v>109</v>
      </c>
      <c r="E28" s="25" t="s">
        <v>48</v>
      </c>
      <c r="F28" s="26"/>
      <c r="G28" s="27"/>
      <c r="H28" s="27"/>
      <c r="I28" s="36"/>
      <c r="J28" s="36" t="s">
        <v>42</v>
      </c>
      <c r="K28" s="37" t="s">
        <v>172</v>
      </c>
      <c r="L28" s="38" t="s">
        <v>174</v>
      </c>
      <c r="M28" s="39">
        <v>19</v>
      </c>
      <c r="N28" s="40">
        <f t="shared" si="0"/>
        <v>0.59375</v>
      </c>
      <c r="O28" s="40">
        <f t="shared" si="1"/>
        <v>0.73076923076923095</v>
      </c>
      <c r="P28" s="41" t="str">
        <f t="shared" si="3"/>
        <v>призер</v>
      </c>
      <c r="Q28" s="36" t="s">
        <v>45</v>
      </c>
      <c r="R28" s="51" t="s">
        <v>42</v>
      </c>
    </row>
    <row r="29" spans="1:18" x14ac:dyDescent="0.25">
      <c r="A29" s="21">
        <v>19</v>
      </c>
      <c r="B29" s="24" t="s">
        <v>7</v>
      </c>
      <c r="C29" s="25" t="s">
        <v>40</v>
      </c>
      <c r="D29" s="25" t="s">
        <v>39</v>
      </c>
      <c r="E29" s="25" t="s">
        <v>40</v>
      </c>
      <c r="F29" s="26"/>
      <c r="G29" s="27"/>
      <c r="H29" s="27"/>
      <c r="I29" s="36"/>
      <c r="J29" s="36" t="s">
        <v>42</v>
      </c>
      <c r="K29" s="37" t="s">
        <v>175</v>
      </c>
      <c r="L29" s="38" t="s">
        <v>176</v>
      </c>
      <c r="M29" s="39">
        <v>19</v>
      </c>
      <c r="N29" s="40">
        <v>0.59</v>
      </c>
      <c r="O29" s="40">
        <f t="shared" si="1"/>
        <v>0.73076923076923095</v>
      </c>
      <c r="P29" s="41" t="str">
        <f t="shared" si="3"/>
        <v>призер</v>
      </c>
      <c r="Q29" s="36" t="s">
        <v>45</v>
      </c>
      <c r="R29" s="51" t="s">
        <v>42</v>
      </c>
    </row>
    <row r="30" spans="1:18" x14ac:dyDescent="0.25">
      <c r="A30" s="21">
        <v>20</v>
      </c>
      <c r="B30" s="24" t="s">
        <v>7</v>
      </c>
      <c r="C30" s="25" t="s">
        <v>40</v>
      </c>
      <c r="D30" s="25" t="s">
        <v>59</v>
      </c>
      <c r="E30" s="25" t="s">
        <v>47</v>
      </c>
      <c r="F30" s="26"/>
      <c r="G30" s="27"/>
      <c r="H30" s="27"/>
      <c r="I30" s="36"/>
      <c r="J30" s="36" t="s">
        <v>42</v>
      </c>
      <c r="K30" s="37" t="s">
        <v>172</v>
      </c>
      <c r="L30" s="38" t="s">
        <v>177</v>
      </c>
      <c r="M30" s="39">
        <v>18</v>
      </c>
      <c r="N30" s="40">
        <f t="shared" si="0"/>
        <v>0.5625</v>
      </c>
      <c r="O30" s="40">
        <f t="shared" si="1"/>
        <v>0.69230769230769196</v>
      </c>
      <c r="P30" s="41" t="str">
        <f t="shared" si="3"/>
        <v>призер</v>
      </c>
      <c r="Q30" s="36" t="s">
        <v>45</v>
      </c>
      <c r="R30" s="51" t="s">
        <v>42</v>
      </c>
    </row>
    <row r="31" spans="1:18" x14ac:dyDescent="0.25">
      <c r="A31" s="21">
        <v>21</v>
      </c>
      <c r="B31" s="24" t="s">
        <v>7</v>
      </c>
      <c r="C31" s="25" t="s">
        <v>66</v>
      </c>
      <c r="D31" s="25" t="s">
        <v>48</v>
      </c>
      <c r="E31" s="25" t="s">
        <v>48</v>
      </c>
      <c r="F31" s="26"/>
      <c r="G31" s="27"/>
      <c r="H31" s="27"/>
      <c r="I31" s="36"/>
      <c r="J31" s="36" t="s">
        <v>42</v>
      </c>
      <c r="K31" s="37" t="s">
        <v>172</v>
      </c>
      <c r="L31" s="38" t="s">
        <v>178</v>
      </c>
      <c r="M31" s="39">
        <v>17</v>
      </c>
      <c r="N31" s="40">
        <f t="shared" si="0"/>
        <v>0.53125</v>
      </c>
      <c r="O31" s="40">
        <f t="shared" si="1"/>
        <v>0.65384615384615397</v>
      </c>
      <c r="P31" s="41" t="str">
        <f t="shared" si="3"/>
        <v>призер</v>
      </c>
      <c r="Q31" s="36" t="s">
        <v>45</v>
      </c>
      <c r="R31" s="51" t="s">
        <v>42</v>
      </c>
    </row>
    <row r="32" spans="1:18" x14ac:dyDescent="0.25">
      <c r="A32" s="21">
        <v>22</v>
      </c>
      <c r="B32" s="24" t="s">
        <v>7</v>
      </c>
      <c r="C32" s="25" t="s">
        <v>51</v>
      </c>
      <c r="D32" s="25" t="s">
        <v>47</v>
      </c>
      <c r="E32" s="25" t="s">
        <v>39</v>
      </c>
      <c r="F32" s="26"/>
      <c r="G32" s="27"/>
      <c r="H32" s="27"/>
      <c r="I32" s="36"/>
      <c r="J32" s="36" t="s">
        <v>42</v>
      </c>
      <c r="K32" s="37" t="s">
        <v>172</v>
      </c>
      <c r="L32" s="38" t="s">
        <v>179</v>
      </c>
      <c r="M32" s="39">
        <v>16</v>
      </c>
      <c r="N32" s="40">
        <f t="shared" si="0"/>
        <v>0.5</v>
      </c>
      <c r="O32" s="40">
        <f t="shared" si="1"/>
        <v>0.61538461538461497</v>
      </c>
      <c r="P32" s="41" t="str">
        <f t="shared" si="3"/>
        <v>призер</v>
      </c>
      <c r="Q32" s="36" t="s">
        <v>45</v>
      </c>
      <c r="R32" s="51" t="s">
        <v>42</v>
      </c>
    </row>
    <row r="33" spans="1:18" x14ac:dyDescent="0.25">
      <c r="A33" s="21">
        <v>23</v>
      </c>
      <c r="B33" s="24" t="s">
        <v>7</v>
      </c>
      <c r="C33" s="25" t="s">
        <v>54</v>
      </c>
      <c r="D33" s="25" t="s">
        <v>46</v>
      </c>
      <c r="E33" s="25" t="s">
        <v>40</v>
      </c>
      <c r="F33" s="26"/>
      <c r="G33" s="27"/>
      <c r="H33" s="27"/>
      <c r="I33" s="36"/>
      <c r="J33" s="36" t="s">
        <v>42</v>
      </c>
      <c r="K33" s="37" t="s">
        <v>175</v>
      </c>
      <c r="L33" s="38" t="s">
        <v>180</v>
      </c>
      <c r="M33" s="39">
        <v>15</v>
      </c>
      <c r="N33" s="40">
        <f t="shared" si="0"/>
        <v>0.46875</v>
      </c>
      <c r="O33" s="40">
        <f t="shared" si="1"/>
        <v>0.57692307692307698</v>
      </c>
      <c r="P33" s="41" t="str">
        <f t="shared" si="3"/>
        <v>участник</v>
      </c>
      <c r="Q33" s="36" t="s">
        <v>45</v>
      </c>
      <c r="R33" s="51" t="s">
        <v>42</v>
      </c>
    </row>
    <row r="34" spans="1:18" x14ac:dyDescent="0.25">
      <c r="A34" s="21">
        <v>24</v>
      </c>
      <c r="B34" s="24" t="s">
        <v>7</v>
      </c>
      <c r="C34" s="25" t="s">
        <v>66</v>
      </c>
      <c r="D34" s="25" t="s">
        <v>40</v>
      </c>
      <c r="E34" s="25" t="s">
        <v>115</v>
      </c>
      <c r="F34" s="26"/>
      <c r="G34" s="27"/>
      <c r="H34" s="27"/>
      <c r="I34" s="36"/>
      <c r="J34" s="36" t="s">
        <v>42</v>
      </c>
      <c r="K34" s="37" t="s">
        <v>172</v>
      </c>
      <c r="L34" s="38" t="s">
        <v>181</v>
      </c>
      <c r="M34" s="39">
        <v>14</v>
      </c>
      <c r="N34" s="40">
        <f t="shared" si="0"/>
        <v>0.4375</v>
      </c>
      <c r="O34" s="40">
        <f t="shared" si="1"/>
        <v>0.53846153846153799</v>
      </c>
      <c r="P34" s="41" t="str">
        <f t="shared" si="3"/>
        <v>участник</v>
      </c>
      <c r="Q34" s="36" t="s">
        <v>45</v>
      </c>
      <c r="R34" s="51" t="s">
        <v>42</v>
      </c>
    </row>
    <row r="35" spans="1:18" x14ac:dyDescent="0.25">
      <c r="A35" s="21">
        <v>25</v>
      </c>
      <c r="B35" s="24" t="s">
        <v>7</v>
      </c>
      <c r="C35" s="25" t="s">
        <v>92</v>
      </c>
      <c r="D35" s="25" t="s">
        <v>88</v>
      </c>
      <c r="E35" s="25" t="s">
        <v>67</v>
      </c>
      <c r="F35" s="26"/>
      <c r="G35" s="27"/>
      <c r="H35" s="27"/>
      <c r="I35" s="36"/>
      <c r="J35" s="36" t="s">
        <v>42</v>
      </c>
      <c r="K35" s="37" t="s">
        <v>175</v>
      </c>
      <c r="L35" s="38" t="s">
        <v>182</v>
      </c>
      <c r="M35" s="39">
        <v>14</v>
      </c>
      <c r="N35" s="40">
        <f t="shared" si="0"/>
        <v>0.4375</v>
      </c>
      <c r="O35" s="40">
        <f t="shared" si="1"/>
        <v>0.53846153846153799</v>
      </c>
      <c r="P35" s="41" t="str">
        <f t="shared" si="3"/>
        <v>участник</v>
      </c>
      <c r="Q35" s="36" t="s">
        <v>45</v>
      </c>
      <c r="R35" s="51" t="s">
        <v>42</v>
      </c>
    </row>
    <row r="36" spans="1:18" x14ac:dyDescent="0.25">
      <c r="A36" s="21">
        <v>26</v>
      </c>
      <c r="B36" s="24" t="s">
        <v>7</v>
      </c>
      <c r="C36" s="25" t="s">
        <v>97</v>
      </c>
      <c r="D36" s="25" t="s">
        <v>40</v>
      </c>
      <c r="E36" s="25" t="s">
        <v>40</v>
      </c>
      <c r="F36" s="26"/>
      <c r="G36" s="27"/>
      <c r="H36" s="27"/>
      <c r="I36" s="36"/>
      <c r="J36" s="36" t="s">
        <v>42</v>
      </c>
      <c r="K36" s="37" t="s">
        <v>172</v>
      </c>
      <c r="L36" s="38" t="s">
        <v>183</v>
      </c>
      <c r="M36" s="39">
        <v>12</v>
      </c>
      <c r="N36" s="40">
        <f t="shared" si="0"/>
        <v>0.375</v>
      </c>
      <c r="O36" s="40">
        <f t="shared" si="1"/>
        <v>0.46153846153846201</v>
      </c>
      <c r="P36" s="41" t="str">
        <f t="shared" si="3"/>
        <v>участник</v>
      </c>
      <c r="Q36" s="36" t="s">
        <v>45</v>
      </c>
      <c r="R36" s="51" t="s">
        <v>42</v>
      </c>
    </row>
    <row r="37" spans="1:18" x14ac:dyDescent="0.25">
      <c r="A37" s="21">
        <v>27</v>
      </c>
      <c r="B37" s="24" t="s">
        <v>7</v>
      </c>
      <c r="C37" s="53" t="s">
        <v>50</v>
      </c>
      <c r="D37" s="53" t="s">
        <v>48</v>
      </c>
      <c r="E37" s="53" t="s">
        <v>51</v>
      </c>
      <c r="F37" s="54"/>
      <c r="G37" s="27"/>
      <c r="H37" s="27"/>
      <c r="I37" s="51"/>
      <c r="J37" s="51" t="s">
        <v>42</v>
      </c>
      <c r="K37" s="37" t="s">
        <v>175</v>
      </c>
      <c r="L37" s="38" t="s">
        <v>184</v>
      </c>
      <c r="M37" s="39">
        <v>12</v>
      </c>
      <c r="N37" s="40">
        <f t="shared" si="0"/>
        <v>0.375</v>
      </c>
      <c r="O37" s="40">
        <f t="shared" si="1"/>
        <v>0.46153846153846201</v>
      </c>
      <c r="P37" s="41" t="str">
        <f t="shared" si="3"/>
        <v>участник</v>
      </c>
      <c r="Q37" s="36" t="s">
        <v>45</v>
      </c>
      <c r="R37" s="51" t="s">
        <v>42</v>
      </c>
    </row>
    <row r="38" spans="1:18" x14ac:dyDescent="0.25">
      <c r="A38" s="21">
        <v>28</v>
      </c>
      <c r="B38" s="24" t="s">
        <v>7</v>
      </c>
      <c r="C38" s="25" t="s">
        <v>59</v>
      </c>
      <c r="D38" s="25" t="s">
        <v>63</v>
      </c>
      <c r="E38" s="25" t="s">
        <v>185</v>
      </c>
      <c r="F38" s="26"/>
      <c r="G38" s="27"/>
      <c r="H38" s="27"/>
      <c r="I38" s="36"/>
      <c r="J38" s="36" t="s">
        <v>42</v>
      </c>
      <c r="K38" s="37" t="s">
        <v>175</v>
      </c>
      <c r="L38" s="38" t="s">
        <v>186</v>
      </c>
      <c r="M38" s="39">
        <v>11</v>
      </c>
      <c r="N38" s="40">
        <f t="shared" si="0"/>
        <v>0.34375</v>
      </c>
      <c r="O38" s="40">
        <f t="shared" si="1"/>
        <v>0.42307692307692302</v>
      </c>
      <c r="P38" s="41" t="str">
        <f t="shared" si="3"/>
        <v>участник</v>
      </c>
      <c r="Q38" s="36" t="s">
        <v>45</v>
      </c>
      <c r="R38" s="51" t="s">
        <v>42</v>
      </c>
    </row>
    <row r="39" spans="1:18" x14ac:dyDescent="0.25">
      <c r="A39" s="21">
        <v>29</v>
      </c>
      <c r="B39" s="24" t="s">
        <v>7</v>
      </c>
      <c r="C39" s="25" t="s">
        <v>109</v>
      </c>
      <c r="D39" s="25" t="s">
        <v>40</v>
      </c>
      <c r="E39" s="25" t="s">
        <v>67</v>
      </c>
      <c r="F39" s="26"/>
      <c r="G39" s="27"/>
      <c r="H39" s="27"/>
      <c r="I39" s="36"/>
      <c r="J39" s="36" t="s">
        <v>42</v>
      </c>
      <c r="K39" s="37" t="s">
        <v>172</v>
      </c>
      <c r="L39" s="38" t="s">
        <v>187</v>
      </c>
      <c r="M39" s="39">
        <v>9</v>
      </c>
      <c r="N39" s="40">
        <f t="shared" si="0"/>
        <v>0.28125</v>
      </c>
      <c r="O39" s="40">
        <f t="shared" si="1"/>
        <v>0.34615384615384598</v>
      </c>
      <c r="P39" s="41" t="str">
        <f t="shared" si="3"/>
        <v>участник</v>
      </c>
      <c r="Q39" s="36" t="s">
        <v>45</v>
      </c>
      <c r="R39" s="51" t="s">
        <v>42</v>
      </c>
    </row>
    <row r="40" spans="1:18" x14ac:dyDescent="0.25">
      <c r="A40" s="21">
        <v>30</v>
      </c>
      <c r="B40" s="24" t="s">
        <v>7</v>
      </c>
      <c r="C40" s="25" t="s">
        <v>92</v>
      </c>
      <c r="D40" s="25" t="s">
        <v>67</v>
      </c>
      <c r="E40" s="25" t="s">
        <v>47</v>
      </c>
      <c r="F40" s="26"/>
      <c r="G40" s="27"/>
      <c r="H40" s="27"/>
      <c r="I40" s="36"/>
      <c r="J40" s="36" t="s">
        <v>42</v>
      </c>
      <c r="K40" s="37" t="s">
        <v>175</v>
      </c>
      <c r="L40" s="38" t="s">
        <v>188</v>
      </c>
      <c r="M40" s="39">
        <v>9</v>
      </c>
      <c r="N40" s="40">
        <f t="shared" si="0"/>
        <v>0.28125</v>
      </c>
      <c r="O40" s="40">
        <f t="shared" si="1"/>
        <v>0.34615384615384598</v>
      </c>
      <c r="P40" s="41" t="str">
        <f t="shared" si="3"/>
        <v>участник</v>
      </c>
      <c r="Q40" s="36" t="s">
        <v>45</v>
      </c>
      <c r="R40" s="51" t="s">
        <v>42</v>
      </c>
    </row>
    <row r="41" spans="1:18" x14ac:dyDescent="0.25">
      <c r="A41" s="21">
        <v>31</v>
      </c>
      <c r="B41" s="24" t="s">
        <v>7</v>
      </c>
      <c r="C41" s="25" t="s">
        <v>66</v>
      </c>
      <c r="D41" s="25" t="s">
        <v>40</v>
      </c>
      <c r="E41" s="25" t="s">
        <v>51</v>
      </c>
      <c r="F41" s="26"/>
      <c r="G41" s="27"/>
      <c r="H41" s="27"/>
      <c r="I41" s="36"/>
      <c r="J41" s="36" t="s">
        <v>42</v>
      </c>
      <c r="K41" s="37" t="s">
        <v>175</v>
      </c>
      <c r="L41" s="38" t="s">
        <v>189</v>
      </c>
      <c r="M41" s="39">
        <v>7</v>
      </c>
      <c r="N41" s="40">
        <f t="shared" si="0"/>
        <v>0.21875</v>
      </c>
      <c r="O41" s="40">
        <f t="shared" si="1"/>
        <v>0.269230769230769</v>
      </c>
      <c r="P41" s="41" t="str">
        <f t="shared" si="3"/>
        <v>участник</v>
      </c>
      <c r="Q41" s="36" t="s">
        <v>45</v>
      </c>
      <c r="R41" s="51" t="s">
        <v>42</v>
      </c>
    </row>
    <row r="42" spans="1:18" x14ac:dyDescent="0.25">
      <c r="A42" s="21">
        <v>32</v>
      </c>
      <c r="B42" s="24" t="s">
        <v>7</v>
      </c>
      <c r="C42" s="25" t="s">
        <v>40</v>
      </c>
      <c r="D42" s="25" t="s">
        <v>59</v>
      </c>
      <c r="E42" s="25" t="s">
        <v>40</v>
      </c>
      <c r="F42" s="26"/>
      <c r="G42" s="27"/>
      <c r="H42" s="27"/>
      <c r="I42" s="36"/>
      <c r="J42" s="36" t="s">
        <v>42</v>
      </c>
      <c r="K42" s="37" t="s">
        <v>175</v>
      </c>
      <c r="L42" s="38" t="s">
        <v>190</v>
      </c>
      <c r="M42" s="39">
        <v>6</v>
      </c>
      <c r="N42" s="40">
        <f t="shared" si="0"/>
        <v>0.1875</v>
      </c>
      <c r="O42" s="40">
        <f t="shared" si="1"/>
        <v>0.230769230769231</v>
      </c>
      <c r="P42" s="41" t="str">
        <f t="shared" si="3"/>
        <v>участник</v>
      </c>
      <c r="Q42" s="36" t="s">
        <v>45</v>
      </c>
      <c r="R42" s="51" t="s">
        <v>42</v>
      </c>
    </row>
    <row r="43" spans="1:18" x14ac:dyDescent="0.25">
      <c r="A43" s="21">
        <v>33</v>
      </c>
      <c r="B43" s="24" t="s">
        <v>7</v>
      </c>
      <c r="C43" s="25" t="s">
        <v>50</v>
      </c>
      <c r="D43" s="25" t="s">
        <v>191</v>
      </c>
      <c r="E43" s="25" t="s">
        <v>40</v>
      </c>
      <c r="F43" s="26"/>
      <c r="G43" s="55"/>
      <c r="H43" s="55"/>
      <c r="I43" s="36"/>
      <c r="J43" s="36" t="s">
        <v>42</v>
      </c>
      <c r="K43" s="37" t="s">
        <v>175</v>
      </c>
      <c r="L43" s="38" t="s">
        <v>192</v>
      </c>
      <c r="M43" s="39">
        <v>6</v>
      </c>
      <c r="N43" s="40">
        <f t="shared" ref="N43:N60" si="4">IF(M43="","",M43/$E$9)</f>
        <v>0.1875</v>
      </c>
      <c r="O43" s="40">
        <f t="shared" ref="O43:O60" si="5">IF(M43="","",M43/$K$9)</f>
        <v>0.230769230769231</v>
      </c>
      <c r="P43" s="41" t="str">
        <f t="shared" si="3"/>
        <v>участник</v>
      </c>
      <c r="Q43" s="36" t="s">
        <v>45</v>
      </c>
      <c r="R43" s="51" t="s">
        <v>42</v>
      </c>
    </row>
    <row r="44" spans="1:18" x14ac:dyDescent="0.25">
      <c r="A44" s="21">
        <v>34</v>
      </c>
      <c r="B44" s="24" t="s">
        <v>7</v>
      </c>
      <c r="C44" s="25" t="s">
        <v>57</v>
      </c>
      <c r="D44" s="25" t="s">
        <v>40</v>
      </c>
      <c r="E44" s="25" t="s">
        <v>40</v>
      </c>
      <c r="F44" s="26"/>
      <c r="G44" s="27"/>
      <c r="H44" s="27"/>
      <c r="I44" s="36"/>
      <c r="J44" s="36" t="s">
        <v>42</v>
      </c>
      <c r="K44" s="37" t="s">
        <v>175</v>
      </c>
      <c r="L44" s="38" t="s">
        <v>193</v>
      </c>
      <c r="M44" s="39">
        <v>5</v>
      </c>
      <c r="N44" s="40">
        <f t="shared" si="4"/>
        <v>0.15625</v>
      </c>
      <c r="O44" s="40">
        <f t="shared" si="5"/>
        <v>0.19230769230769201</v>
      </c>
      <c r="P44" s="41" t="str">
        <f t="shared" si="3"/>
        <v>участник</v>
      </c>
      <c r="Q44" s="36" t="s">
        <v>45</v>
      </c>
      <c r="R44" s="51" t="s">
        <v>42</v>
      </c>
    </row>
    <row r="45" spans="1:18" x14ac:dyDescent="0.25">
      <c r="A45" s="21">
        <v>35</v>
      </c>
      <c r="B45" s="24" t="s">
        <v>7</v>
      </c>
      <c r="C45" s="25"/>
      <c r="D45" s="25"/>
      <c r="E45" s="25"/>
      <c r="F45" s="26"/>
      <c r="G45" s="55"/>
      <c r="H45" s="55"/>
      <c r="I45" s="36"/>
      <c r="J45" s="36"/>
      <c r="K45" s="37"/>
      <c r="L45" s="38"/>
      <c r="M45" s="39"/>
      <c r="N45" s="40" t="str">
        <f t="shared" si="4"/>
        <v/>
      </c>
      <c r="O45" s="40" t="str">
        <f t="shared" si="5"/>
        <v/>
      </c>
      <c r="P45" s="41" t="str">
        <f t="shared" si="3"/>
        <v/>
      </c>
      <c r="Q45" s="36"/>
      <c r="R45" s="51"/>
    </row>
    <row r="46" spans="1:18" x14ac:dyDescent="0.25">
      <c r="A46" s="21">
        <v>36</v>
      </c>
      <c r="B46" s="24" t="s">
        <v>7</v>
      </c>
      <c r="C46" s="25"/>
      <c r="D46" s="25"/>
      <c r="E46" s="25"/>
      <c r="F46" s="26"/>
      <c r="G46" s="27"/>
      <c r="H46" s="27"/>
      <c r="I46" s="36"/>
      <c r="J46" s="36"/>
      <c r="K46" s="37"/>
      <c r="L46" s="38"/>
      <c r="M46" s="39"/>
      <c r="N46" s="40" t="str">
        <f t="shared" si="4"/>
        <v/>
      </c>
      <c r="O46" s="40" t="str">
        <f t="shared" si="5"/>
        <v/>
      </c>
      <c r="P46" s="41" t="str">
        <f t="shared" si="3"/>
        <v/>
      </c>
      <c r="Q46" s="36"/>
      <c r="R46" s="51"/>
    </row>
    <row r="47" spans="1:18" x14ac:dyDescent="0.25">
      <c r="A47" s="21">
        <v>37</v>
      </c>
      <c r="B47" s="24" t="s">
        <v>7</v>
      </c>
      <c r="C47" s="25"/>
      <c r="D47" s="25"/>
      <c r="E47" s="25"/>
      <c r="F47" s="26"/>
      <c r="G47" s="55"/>
      <c r="H47" s="55"/>
      <c r="I47" s="36"/>
      <c r="J47" s="36"/>
      <c r="K47" s="37"/>
      <c r="L47" s="38"/>
      <c r="M47" s="39"/>
      <c r="N47" s="40" t="str">
        <f t="shared" si="4"/>
        <v/>
      </c>
      <c r="O47" s="40" t="str">
        <f t="shared" si="5"/>
        <v/>
      </c>
      <c r="P47" s="41" t="str">
        <f t="shared" si="3"/>
        <v/>
      </c>
      <c r="Q47" s="36"/>
      <c r="R47" s="51"/>
    </row>
    <row r="48" spans="1:18" x14ac:dyDescent="0.25">
      <c r="A48" s="21">
        <v>38</v>
      </c>
      <c r="B48" s="24" t="s">
        <v>7</v>
      </c>
      <c r="C48" s="25"/>
      <c r="D48" s="25"/>
      <c r="E48" s="25"/>
      <c r="F48" s="26"/>
      <c r="G48" s="27"/>
      <c r="H48" s="27"/>
      <c r="I48" s="36"/>
      <c r="J48" s="36"/>
      <c r="K48" s="37"/>
      <c r="L48" s="38"/>
      <c r="M48" s="39"/>
      <c r="N48" s="40" t="str">
        <f t="shared" si="4"/>
        <v/>
      </c>
      <c r="O48" s="40" t="str">
        <f t="shared" si="5"/>
        <v/>
      </c>
      <c r="P48" s="41" t="str">
        <f t="shared" si="3"/>
        <v/>
      </c>
      <c r="Q48" s="36"/>
      <c r="R48" s="51"/>
    </row>
    <row r="49" spans="1:18" x14ac:dyDescent="0.25">
      <c r="A49" s="21">
        <v>39</v>
      </c>
      <c r="B49" s="24" t="s">
        <v>7</v>
      </c>
      <c r="C49" s="25"/>
      <c r="D49" s="25"/>
      <c r="E49" s="25"/>
      <c r="F49" s="26"/>
      <c r="G49" s="55"/>
      <c r="H49" s="55"/>
      <c r="I49" s="36"/>
      <c r="J49" s="36"/>
      <c r="K49" s="37"/>
      <c r="L49" s="38"/>
      <c r="M49" s="39"/>
      <c r="N49" s="40" t="str">
        <f t="shared" si="4"/>
        <v/>
      </c>
      <c r="O49" s="40" t="str">
        <f t="shared" si="5"/>
        <v/>
      </c>
      <c r="P49" s="41" t="str">
        <f t="shared" si="3"/>
        <v/>
      </c>
      <c r="Q49" s="36"/>
      <c r="R49" s="51"/>
    </row>
    <row r="50" spans="1:18" x14ac:dyDescent="0.25">
      <c r="A50" s="21">
        <v>40</v>
      </c>
      <c r="B50" s="24" t="s">
        <v>7</v>
      </c>
      <c r="C50" s="25"/>
      <c r="D50" s="25"/>
      <c r="E50" s="25"/>
      <c r="F50" s="26"/>
      <c r="G50" s="27"/>
      <c r="H50" s="27"/>
      <c r="I50" s="36"/>
      <c r="J50" s="36"/>
      <c r="K50" s="37"/>
      <c r="L50" s="38"/>
      <c r="M50" s="39"/>
      <c r="N50" s="40" t="str">
        <f t="shared" si="4"/>
        <v/>
      </c>
      <c r="O50" s="40" t="str">
        <f t="shared" si="5"/>
        <v/>
      </c>
      <c r="P50" s="41" t="str">
        <f t="shared" si="3"/>
        <v/>
      </c>
      <c r="Q50" s="36"/>
      <c r="R50" s="51"/>
    </row>
    <row r="51" spans="1:18" x14ac:dyDescent="0.25">
      <c r="A51" s="21">
        <v>41</v>
      </c>
      <c r="B51" s="24" t="s">
        <v>7</v>
      </c>
      <c r="C51" s="25"/>
      <c r="D51" s="25"/>
      <c r="E51" s="25"/>
      <c r="F51" s="26"/>
      <c r="G51" s="55"/>
      <c r="H51" s="55"/>
      <c r="I51" s="36"/>
      <c r="J51" s="36"/>
      <c r="K51" s="37"/>
      <c r="L51" s="38"/>
      <c r="M51" s="39"/>
      <c r="N51" s="40" t="str">
        <f t="shared" si="4"/>
        <v/>
      </c>
      <c r="O51" s="40" t="str">
        <f t="shared" si="5"/>
        <v/>
      </c>
      <c r="P51" s="41" t="str">
        <f t="shared" si="3"/>
        <v/>
      </c>
      <c r="Q51" s="36"/>
      <c r="R51" s="51"/>
    </row>
    <row r="52" spans="1:18" x14ac:dyDescent="0.25">
      <c r="A52" s="21">
        <v>42</v>
      </c>
      <c r="B52" s="24" t="s">
        <v>7</v>
      </c>
      <c r="C52" s="25"/>
      <c r="D52" s="25"/>
      <c r="E52" s="25"/>
      <c r="F52" s="26"/>
      <c r="G52" s="27"/>
      <c r="H52" s="27"/>
      <c r="I52" s="36"/>
      <c r="J52" s="36"/>
      <c r="K52" s="37"/>
      <c r="L52" s="38"/>
      <c r="M52" s="39"/>
      <c r="N52" s="40" t="str">
        <f t="shared" si="4"/>
        <v/>
      </c>
      <c r="O52" s="40" t="str">
        <f t="shared" si="5"/>
        <v/>
      </c>
      <c r="P52" s="41" t="str">
        <f t="shared" si="3"/>
        <v/>
      </c>
      <c r="Q52" s="36"/>
      <c r="R52" s="51"/>
    </row>
    <row r="53" spans="1:18" x14ac:dyDescent="0.25">
      <c r="A53" s="21">
        <v>43</v>
      </c>
      <c r="B53" s="24" t="s">
        <v>7</v>
      </c>
      <c r="C53" s="25"/>
      <c r="D53" s="25"/>
      <c r="E53" s="25"/>
      <c r="F53" s="26"/>
      <c r="G53" s="55"/>
      <c r="H53" s="55"/>
      <c r="I53" s="36"/>
      <c r="J53" s="36"/>
      <c r="K53" s="37"/>
      <c r="L53" s="38"/>
      <c r="M53" s="39"/>
      <c r="N53" s="40" t="str">
        <f t="shared" si="4"/>
        <v/>
      </c>
      <c r="O53" s="40" t="str">
        <f t="shared" si="5"/>
        <v/>
      </c>
      <c r="P53" s="41" t="str">
        <f t="shared" si="3"/>
        <v/>
      </c>
      <c r="Q53" s="36"/>
      <c r="R53" s="51"/>
    </row>
    <row r="54" spans="1:18" x14ac:dyDescent="0.25">
      <c r="A54" s="21">
        <v>44</v>
      </c>
      <c r="B54" s="24" t="s">
        <v>7</v>
      </c>
      <c r="C54" s="25"/>
      <c r="D54" s="25"/>
      <c r="E54" s="25"/>
      <c r="F54" s="26"/>
      <c r="G54" s="27"/>
      <c r="H54" s="27"/>
      <c r="I54" s="36"/>
      <c r="J54" s="36"/>
      <c r="K54" s="37"/>
      <c r="L54" s="38"/>
      <c r="M54" s="39"/>
      <c r="N54" s="40" t="str">
        <f t="shared" si="4"/>
        <v/>
      </c>
      <c r="O54" s="40" t="str">
        <f t="shared" si="5"/>
        <v/>
      </c>
      <c r="P54" s="41" t="str">
        <f t="shared" si="3"/>
        <v/>
      </c>
      <c r="Q54" s="36"/>
      <c r="R54" s="51"/>
    </row>
    <row r="55" spans="1:18" x14ac:dyDescent="0.25">
      <c r="A55" s="21">
        <v>45</v>
      </c>
      <c r="B55" s="24" t="s">
        <v>7</v>
      </c>
      <c r="C55" s="25"/>
      <c r="D55" s="25"/>
      <c r="E55" s="25"/>
      <c r="F55" s="26"/>
      <c r="G55" s="55"/>
      <c r="H55" s="55"/>
      <c r="I55" s="36"/>
      <c r="J55" s="36"/>
      <c r="K55" s="37"/>
      <c r="L55" s="38"/>
      <c r="M55" s="39"/>
      <c r="N55" s="40" t="str">
        <f t="shared" si="4"/>
        <v/>
      </c>
      <c r="O55" s="40" t="str">
        <f t="shared" si="5"/>
        <v/>
      </c>
      <c r="P55" s="41" t="str">
        <f t="shared" si="3"/>
        <v/>
      </c>
      <c r="Q55" s="36"/>
      <c r="R55" s="51"/>
    </row>
    <row r="56" spans="1:18" x14ac:dyDescent="0.25">
      <c r="A56" s="21">
        <v>46</v>
      </c>
      <c r="B56" s="24" t="s">
        <v>7</v>
      </c>
      <c r="C56" s="25"/>
      <c r="D56" s="25"/>
      <c r="E56" s="25"/>
      <c r="F56" s="26"/>
      <c r="G56" s="27"/>
      <c r="H56" s="27"/>
      <c r="I56" s="36"/>
      <c r="J56" s="36"/>
      <c r="K56" s="37"/>
      <c r="L56" s="38"/>
      <c r="M56" s="39"/>
      <c r="N56" s="40" t="str">
        <f t="shared" si="4"/>
        <v/>
      </c>
      <c r="O56" s="40" t="str">
        <f t="shared" si="5"/>
        <v/>
      </c>
      <c r="P56" s="41" t="str">
        <f t="shared" si="3"/>
        <v/>
      </c>
      <c r="Q56" s="36"/>
      <c r="R56" s="51"/>
    </row>
    <row r="57" spans="1:18" x14ac:dyDescent="0.25">
      <c r="A57" s="21">
        <v>47</v>
      </c>
      <c r="B57" s="24" t="s">
        <v>7</v>
      </c>
      <c r="C57" s="25"/>
      <c r="D57" s="25"/>
      <c r="E57" s="25"/>
      <c r="F57" s="26"/>
      <c r="G57" s="55"/>
      <c r="H57" s="55"/>
      <c r="I57" s="36"/>
      <c r="J57" s="36"/>
      <c r="K57" s="37"/>
      <c r="L57" s="38"/>
      <c r="M57" s="39"/>
      <c r="N57" s="40" t="str">
        <f t="shared" si="4"/>
        <v/>
      </c>
      <c r="O57" s="40" t="str">
        <f t="shared" si="5"/>
        <v/>
      </c>
      <c r="P57" s="41" t="str">
        <f t="shared" si="3"/>
        <v/>
      </c>
      <c r="Q57" s="36"/>
      <c r="R57" s="51"/>
    </row>
    <row r="58" spans="1:18" x14ac:dyDescent="0.25">
      <c r="A58" s="21">
        <v>48</v>
      </c>
      <c r="B58" s="24" t="s">
        <v>7</v>
      </c>
      <c r="C58" s="25"/>
      <c r="D58" s="25"/>
      <c r="E58" s="25"/>
      <c r="F58" s="26"/>
      <c r="G58" s="27"/>
      <c r="H58" s="27"/>
      <c r="I58" s="36"/>
      <c r="J58" s="36"/>
      <c r="K58" s="37"/>
      <c r="L58" s="38"/>
      <c r="M58" s="39"/>
      <c r="N58" s="40" t="str">
        <f t="shared" si="4"/>
        <v/>
      </c>
      <c r="O58" s="40" t="str">
        <f t="shared" si="5"/>
        <v/>
      </c>
      <c r="P58" s="41" t="str">
        <f t="shared" si="3"/>
        <v/>
      </c>
      <c r="Q58" s="36"/>
      <c r="R58" s="51"/>
    </row>
    <row r="59" spans="1:18" x14ac:dyDescent="0.25">
      <c r="A59" s="21">
        <v>49</v>
      </c>
      <c r="B59" s="24" t="s">
        <v>7</v>
      </c>
      <c r="C59" s="25"/>
      <c r="D59" s="25"/>
      <c r="E59" s="25"/>
      <c r="F59" s="26"/>
      <c r="G59" s="55"/>
      <c r="H59" s="55"/>
      <c r="I59" s="36"/>
      <c r="J59" s="36"/>
      <c r="K59" s="37"/>
      <c r="L59" s="38"/>
      <c r="M59" s="39"/>
      <c r="N59" s="40" t="str">
        <f t="shared" si="4"/>
        <v/>
      </c>
      <c r="O59" s="40" t="str">
        <f t="shared" si="5"/>
        <v/>
      </c>
      <c r="P59" s="41" t="str">
        <f t="shared" si="3"/>
        <v/>
      </c>
      <c r="Q59" s="36"/>
      <c r="R59" s="51"/>
    </row>
    <row r="60" spans="1:18" x14ac:dyDescent="0.25">
      <c r="A60" s="21">
        <v>50</v>
      </c>
      <c r="B60" s="24" t="s">
        <v>7</v>
      </c>
      <c r="C60" s="25"/>
      <c r="D60" s="25"/>
      <c r="E60" s="25"/>
      <c r="F60" s="26"/>
      <c r="G60" s="27"/>
      <c r="H60" s="27"/>
      <c r="I60" s="36"/>
      <c r="J60" s="36"/>
      <c r="K60" s="37"/>
      <c r="L60" s="38"/>
      <c r="M60" s="39"/>
      <c r="N60" s="40" t="str">
        <f t="shared" si="4"/>
        <v/>
      </c>
      <c r="O60" s="40" t="str">
        <f t="shared" si="5"/>
        <v/>
      </c>
      <c r="P60" s="41" t="str">
        <f t="shared" si="3"/>
        <v/>
      </c>
      <c r="Q60" s="36"/>
      <c r="R60" s="51"/>
    </row>
    <row r="62" spans="1:18" x14ac:dyDescent="0.25">
      <c r="B62" s="29" t="s">
        <v>102</v>
      </c>
      <c r="C62" s="10" t="s">
        <v>141</v>
      </c>
      <c r="D62" s="10" t="s">
        <v>142</v>
      </c>
    </row>
    <row r="63" spans="1:18" x14ac:dyDescent="0.25">
      <c r="C63" s="10" t="s">
        <v>143</v>
      </c>
      <c r="D63" s="10" t="s">
        <v>144</v>
      </c>
    </row>
    <row r="64" spans="1:18" x14ac:dyDescent="0.25">
      <c r="D64" s="10" t="s">
        <v>145</v>
      </c>
    </row>
    <row r="65" spans="4:4" x14ac:dyDescent="0.25">
      <c r="D65" s="10" t="s">
        <v>146</v>
      </c>
    </row>
    <row r="66" spans="4:4" x14ac:dyDescent="0.25">
      <c r="D66" s="10" t="s">
        <v>147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0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C4" workbookViewId="0">
      <selection activeCell="F11" sqref="F11:I3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194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COUNTA(M11:M60)</f>
        <v>25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3</v>
      </c>
      <c r="E4" s="15" t="s">
        <v>4</v>
      </c>
      <c r="F4" s="16"/>
      <c r="Q4" s="19" t="s">
        <v>5</v>
      </c>
      <c r="R4" s="46">
        <f>COUNTIF(P11:P60,"победитель")</f>
        <v>1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COUNTIF(P11:P60,"призер")</f>
        <v>2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COUNTIF(P11:P60,"участник")</f>
        <v>22</v>
      </c>
    </row>
    <row r="7" spans="1:21" x14ac:dyDescent="0.25">
      <c r="A7" s="13" t="s">
        <v>13</v>
      </c>
      <c r="B7" s="14"/>
      <c r="C7" s="13">
        <v>9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 t="s">
        <v>104</v>
      </c>
      <c r="F8" s="16"/>
      <c r="Q8" s="48" t="s">
        <v>16</v>
      </c>
      <c r="R8" s="47">
        <f>(R4+R5)/R2</f>
        <v>0.12</v>
      </c>
    </row>
    <row r="9" spans="1:21" x14ac:dyDescent="0.25">
      <c r="C9" s="58" t="s">
        <v>17</v>
      </c>
      <c r="D9" s="58"/>
      <c r="E9" s="18">
        <v>44</v>
      </c>
      <c r="G9" s="19" t="s">
        <v>18</v>
      </c>
      <c r="H9" s="52">
        <f>E9/2</f>
        <v>22</v>
      </c>
      <c r="J9" s="31" t="s">
        <v>19</v>
      </c>
      <c r="K9" s="32">
        <f>MAX(M11:M60)</f>
        <v>28</v>
      </c>
      <c r="L9" s="33" t="str">
        <f>IF(K9*100/E9&gt;=50,"победитель","участник")</f>
        <v>победитель</v>
      </c>
      <c r="P9" s="34">
        <f>R8-45%</f>
        <v>-0.33</v>
      </c>
      <c r="Q9" s="19" t="s">
        <v>20</v>
      </c>
      <c r="R9" s="49">
        <f>IF((R2*P9)&gt;0,(R2*P9),0)</f>
        <v>0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6</v>
      </c>
      <c r="B11" s="24" t="s">
        <v>7</v>
      </c>
      <c r="C11" s="25" t="s">
        <v>41</v>
      </c>
      <c r="D11" s="25" t="s">
        <v>67</v>
      </c>
      <c r="E11" s="25" t="s">
        <v>40</v>
      </c>
      <c r="F11" s="26"/>
      <c r="G11" s="27"/>
      <c r="H11" s="27"/>
      <c r="I11" s="36"/>
      <c r="J11" s="36" t="s">
        <v>42</v>
      </c>
      <c r="K11" s="37" t="s">
        <v>195</v>
      </c>
      <c r="L11" s="38" t="s">
        <v>196</v>
      </c>
      <c r="M11" s="39">
        <v>28</v>
      </c>
      <c r="N11" s="40">
        <f t="shared" ref="N11:N42" si="0">IF(M11="","",M11/$E$9)</f>
        <v>0.63636363636363602</v>
      </c>
      <c r="O11" s="40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6" t="s">
        <v>107</v>
      </c>
      <c r="R11" s="51" t="s">
        <v>108</v>
      </c>
    </row>
    <row r="12" spans="1:21" s="9" customFormat="1" ht="12.95" customHeight="1" x14ac:dyDescent="0.2">
      <c r="A12" s="21">
        <v>1</v>
      </c>
      <c r="B12" s="24" t="s">
        <v>7</v>
      </c>
      <c r="C12" s="25" t="s">
        <v>79</v>
      </c>
      <c r="D12" s="25" t="s">
        <v>47</v>
      </c>
      <c r="E12" s="25" t="s">
        <v>48</v>
      </c>
      <c r="F12" s="26"/>
      <c r="G12" s="27"/>
      <c r="H12" s="27"/>
      <c r="I12" s="36"/>
      <c r="J12" s="36" t="s">
        <v>42</v>
      </c>
      <c r="K12" s="37" t="s">
        <v>197</v>
      </c>
      <c r="L12" s="38" t="s">
        <v>198</v>
      </c>
      <c r="M12" s="39">
        <v>27</v>
      </c>
      <c r="N12" s="40">
        <f t="shared" si="0"/>
        <v>0.61363636363636398</v>
      </c>
      <c r="O12" s="40">
        <f t="shared" si="1"/>
        <v>0.96428571428571397</v>
      </c>
      <c r="P12" s="41" t="str">
        <f t="shared" si="2"/>
        <v>призер</v>
      </c>
      <c r="Q12" s="36" t="s">
        <v>107</v>
      </c>
      <c r="R12" s="51" t="s">
        <v>108</v>
      </c>
    </row>
    <row r="13" spans="1:21" x14ac:dyDescent="0.25">
      <c r="A13" s="21">
        <v>4</v>
      </c>
      <c r="B13" s="24" t="s">
        <v>7</v>
      </c>
      <c r="C13" s="25" t="s">
        <v>66</v>
      </c>
      <c r="D13" s="25" t="s">
        <v>40</v>
      </c>
      <c r="E13" s="25" t="s">
        <v>126</v>
      </c>
      <c r="F13" s="26"/>
      <c r="G13" s="27"/>
      <c r="H13" s="27"/>
      <c r="I13" s="36"/>
      <c r="J13" s="36" t="s">
        <v>42</v>
      </c>
      <c r="K13" s="37" t="s">
        <v>197</v>
      </c>
      <c r="L13" s="38" t="s">
        <v>199</v>
      </c>
      <c r="M13" s="39">
        <v>21</v>
      </c>
      <c r="N13" s="40">
        <f t="shared" si="0"/>
        <v>0.47727272727272702</v>
      </c>
      <c r="O13" s="40">
        <f t="shared" si="1"/>
        <v>0.75</v>
      </c>
      <c r="P13" s="41" t="str">
        <f t="shared" si="2"/>
        <v>участник</v>
      </c>
      <c r="Q13" s="36" t="s">
        <v>107</v>
      </c>
      <c r="R13" s="51" t="s">
        <v>108</v>
      </c>
    </row>
    <row r="14" spans="1:21" x14ac:dyDescent="0.25">
      <c r="A14" s="21">
        <v>5</v>
      </c>
      <c r="B14" s="24" t="s">
        <v>7</v>
      </c>
      <c r="C14" s="25" t="s">
        <v>50</v>
      </c>
      <c r="D14" s="25" t="s">
        <v>40</v>
      </c>
      <c r="E14" s="25" t="s">
        <v>50</v>
      </c>
      <c r="F14" s="26"/>
      <c r="G14" s="27"/>
      <c r="H14" s="27"/>
      <c r="I14" s="36"/>
      <c r="J14" s="36" t="s">
        <v>42</v>
      </c>
      <c r="K14" s="37" t="s">
        <v>195</v>
      </c>
      <c r="L14" s="38" t="s">
        <v>200</v>
      </c>
      <c r="M14" s="39">
        <v>20</v>
      </c>
      <c r="N14" s="40">
        <f t="shared" si="0"/>
        <v>0.45454545454545497</v>
      </c>
      <c r="O14" s="40">
        <f t="shared" si="1"/>
        <v>0.71428571428571397</v>
      </c>
      <c r="P14" s="41" t="str">
        <f t="shared" si="2"/>
        <v>участник</v>
      </c>
      <c r="Q14" s="36" t="s">
        <v>107</v>
      </c>
      <c r="R14" s="51" t="s">
        <v>108</v>
      </c>
    </row>
    <row r="15" spans="1:21" x14ac:dyDescent="0.25">
      <c r="A15" s="21">
        <v>2</v>
      </c>
      <c r="B15" s="24" t="s">
        <v>7</v>
      </c>
      <c r="C15" s="25" t="s">
        <v>97</v>
      </c>
      <c r="D15" s="25" t="s">
        <v>40</v>
      </c>
      <c r="E15" s="25" t="s">
        <v>40</v>
      </c>
      <c r="F15" s="26"/>
      <c r="G15" s="27"/>
      <c r="H15" s="27"/>
      <c r="I15" s="36"/>
      <c r="J15" s="36" t="s">
        <v>42</v>
      </c>
      <c r="K15" s="37" t="s">
        <v>197</v>
      </c>
      <c r="L15" s="38" t="s">
        <v>201</v>
      </c>
      <c r="M15" s="39">
        <v>17</v>
      </c>
      <c r="N15" s="40">
        <f t="shared" si="0"/>
        <v>0.38636363636363602</v>
      </c>
      <c r="O15" s="40">
        <f t="shared" si="1"/>
        <v>0.60714285714285698</v>
      </c>
      <c r="P15" s="41" t="str">
        <f t="shared" si="2"/>
        <v>участник</v>
      </c>
      <c r="Q15" s="36" t="s">
        <v>107</v>
      </c>
      <c r="R15" s="51" t="s">
        <v>108</v>
      </c>
    </row>
    <row r="16" spans="1:21" x14ac:dyDescent="0.25">
      <c r="A16" s="21">
        <v>3</v>
      </c>
      <c r="B16" s="24" t="s">
        <v>7</v>
      </c>
      <c r="C16" s="25" t="s">
        <v>109</v>
      </c>
      <c r="D16" s="25" t="s">
        <v>47</v>
      </c>
      <c r="E16" s="25" t="s">
        <v>39</v>
      </c>
      <c r="F16" s="28"/>
      <c r="G16" s="27"/>
      <c r="H16" s="27"/>
      <c r="I16" s="42"/>
      <c r="J16" s="42" t="s">
        <v>42</v>
      </c>
      <c r="K16" s="43" t="s">
        <v>197</v>
      </c>
      <c r="L16" s="38" t="s">
        <v>202</v>
      </c>
      <c r="M16" s="39">
        <v>16</v>
      </c>
      <c r="N16" s="40">
        <f t="shared" si="0"/>
        <v>0.36363636363636398</v>
      </c>
      <c r="O16" s="40">
        <f t="shared" si="1"/>
        <v>0.57142857142857095</v>
      </c>
      <c r="P16" s="41" t="str">
        <f t="shared" si="2"/>
        <v>участник</v>
      </c>
      <c r="Q16" s="36" t="s">
        <v>107</v>
      </c>
      <c r="R16" s="51" t="s">
        <v>108</v>
      </c>
    </row>
    <row r="17" spans="1:18" x14ac:dyDescent="0.25">
      <c r="A17" s="21">
        <v>7</v>
      </c>
      <c r="B17" s="24" t="s">
        <v>7</v>
      </c>
      <c r="C17" s="25" t="s">
        <v>40</v>
      </c>
      <c r="D17" s="25" t="s">
        <v>40</v>
      </c>
      <c r="E17" s="25" t="s">
        <v>67</v>
      </c>
      <c r="F17" s="26"/>
      <c r="G17" s="27"/>
      <c r="H17" s="27"/>
      <c r="I17" s="36"/>
      <c r="J17" s="36" t="s">
        <v>42</v>
      </c>
      <c r="K17" s="37" t="s">
        <v>195</v>
      </c>
      <c r="L17" s="38" t="s">
        <v>203</v>
      </c>
      <c r="M17" s="39">
        <v>15</v>
      </c>
      <c r="N17" s="40">
        <f t="shared" si="0"/>
        <v>0.34090909090909099</v>
      </c>
      <c r="O17" s="40">
        <f t="shared" si="1"/>
        <v>0.53571428571428603</v>
      </c>
      <c r="P17" s="41" t="str">
        <f t="shared" si="2"/>
        <v>участник</v>
      </c>
      <c r="Q17" s="36" t="s">
        <v>107</v>
      </c>
      <c r="R17" s="51" t="s">
        <v>108</v>
      </c>
    </row>
    <row r="18" spans="1:18" x14ac:dyDescent="0.25">
      <c r="A18" s="21">
        <v>8</v>
      </c>
      <c r="B18" s="24" t="s">
        <v>7</v>
      </c>
      <c r="C18" s="25" t="s">
        <v>63</v>
      </c>
      <c r="D18" s="25" t="s">
        <v>40</v>
      </c>
      <c r="E18" s="25" t="s">
        <v>40</v>
      </c>
      <c r="F18" s="26"/>
      <c r="G18" s="27"/>
      <c r="H18" s="27"/>
      <c r="I18" s="36"/>
      <c r="J18" s="36" t="s">
        <v>42</v>
      </c>
      <c r="K18" s="37" t="s">
        <v>195</v>
      </c>
      <c r="L18" s="38" t="s">
        <v>204</v>
      </c>
      <c r="M18" s="39">
        <v>12</v>
      </c>
      <c r="N18" s="40">
        <f t="shared" si="0"/>
        <v>0.27272727272727298</v>
      </c>
      <c r="O18" s="40">
        <f t="shared" si="1"/>
        <v>0.42857142857142899</v>
      </c>
      <c r="P18" s="41" t="str">
        <f t="shared" si="2"/>
        <v>участник</v>
      </c>
      <c r="Q18" s="36" t="s">
        <v>107</v>
      </c>
      <c r="R18" s="51" t="s">
        <v>108</v>
      </c>
    </row>
    <row r="19" spans="1:18" x14ac:dyDescent="0.25">
      <c r="A19" s="21">
        <v>9</v>
      </c>
      <c r="B19" s="24" t="s">
        <v>7</v>
      </c>
      <c r="C19" s="25" t="s">
        <v>67</v>
      </c>
      <c r="D19" s="25" t="s">
        <v>51</v>
      </c>
      <c r="E19" s="25" t="s">
        <v>39</v>
      </c>
      <c r="F19" s="26"/>
      <c r="G19" s="27"/>
      <c r="H19" s="27"/>
      <c r="I19" s="36"/>
      <c r="J19" s="36" t="s">
        <v>42</v>
      </c>
      <c r="K19" s="37" t="s">
        <v>197</v>
      </c>
      <c r="L19" s="38" t="s">
        <v>205</v>
      </c>
      <c r="M19" s="39">
        <v>10</v>
      </c>
      <c r="N19" s="40">
        <f t="shared" si="0"/>
        <v>0.22727272727272699</v>
      </c>
      <c r="O19" s="40">
        <f t="shared" si="1"/>
        <v>0.35714285714285698</v>
      </c>
      <c r="P19" s="41" t="str">
        <f t="shared" si="2"/>
        <v>участник</v>
      </c>
      <c r="Q19" s="36" t="s">
        <v>107</v>
      </c>
      <c r="R19" s="51" t="s">
        <v>108</v>
      </c>
    </row>
    <row r="20" spans="1:18" x14ac:dyDescent="0.25">
      <c r="A20" s="21">
        <v>10</v>
      </c>
      <c r="B20" s="24" t="s">
        <v>7</v>
      </c>
      <c r="C20" s="25" t="s">
        <v>66</v>
      </c>
      <c r="D20" s="25" t="s">
        <v>40</v>
      </c>
      <c r="E20" s="25" t="s">
        <v>40</v>
      </c>
      <c r="F20" s="26"/>
      <c r="G20" s="27"/>
      <c r="H20" s="27"/>
      <c r="I20" s="36"/>
      <c r="J20" s="36" t="s">
        <v>42</v>
      </c>
      <c r="K20" s="37" t="s">
        <v>206</v>
      </c>
      <c r="L20" s="38" t="s">
        <v>207</v>
      </c>
      <c r="M20" s="39">
        <v>23</v>
      </c>
      <c r="N20" s="40">
        <f t="shared" si="0"/>
        <v>0.52272727272727304</v>
      </c>
      <c r="O20" s="40">
        <f t="shared" si="1"/>
        <v>0.82142857142857095</v>
      </c>
      <c r="P20" s="41" t="str">
        <f t="shared" si="2"/>
        <v>призер</v>
      </c>
      <c r="Q20" s="36" t="s">
        <v>45</v>
      </c>
      <c r="R20" s="51" t="s">
        <v>108</v>
      </c>
    </row>
    <row r="21" spans="1:18" x14ac:dyDescent="0.25">
      <c r="A21" s="21">
        <v>11</v>
      </c>
      <c r="B21" s="24" t="s">
        <v>7</v>
      </c>
      <c r="C21" s="25" t="s">
        <v>50</v>
      </c>
      <c r="D21" s="25" t="s">
        <v>126</v>
      </c>
      <c r="E21" s="25" t="s">
        <v>57</v>
      </c>
      <c r="F21" s="26"/>
      <c r="G21" s="27"/>
      <c r="H21" s="27"/>
      <c r="I21" s="36"/>
      <c r="J21" s="36" t="s">
        <v>42</v>
      </c>
      <c r="K21" s="37" t="s">
        <v>206</v>
      </c>
      <c r="L21" s="38" t="s">
        <v>208</v>
      </c>
      <c r="M21" s="39">
        <v>18</v>
      </c>
      <c r="N21" s="40">
        <f t="shared" si="0"/>
        <v>0.40909090909090901</v>
      </c>
      <c r="O21" s="40">
        <f t="shared" si="1"/>
        <v>0.64285714285714302</v>
      </c>
      <c r="P21" s="41" t="str">
        <f t="shared" si="2"/>
        <v>участник</v>
      </c>
      <c r="Q21" s="36" t="s">
        <v>45</v>
      </c>
      <c r="R21" s="51" t="s">
        <v>108</v>
      </c>
    </row>
    <row r="22" spans="1:18" x14ac:dyDescent="0.25">
      <c r="A22" s="21">
        <v>12</v>
      </c>
      <c r="B22" s="24" t="s">
        <v>7</v>
      </c>
      <c r="C22" s="25" t="s">
        <v>59</v>
      </c>
      <c r="D22" s="25" t="s">
        <v>67</v>
      </c>
      <c r="E22" s="25" t="s">
        <v>48</v>
      </c>
      <c r="F22" s="26"/>
      <c r="G22" s="27"/>
      <c r="H22" s="27"/>
      <c r="I22" s="36"/>
      <c r="J22" s="36" t="s">
        <v>42</v>
      </c>
      <c r="K22" s="37" t="s">
        <v>209</v>
      </c>
      <c r="L22" s="38" t="s">
        <v>210</v>
      </c>
      <c r="M22" s="39">
        <v>18</v>
      </c>
      <c r="N22" s="40">
        <f t="shared" si="0"/>
        <v>0.40909090909090901</v>
      </c>
      <c r="O22" s="40">
        <f t="shared" si="1"/>
        <v>0.64285714285714302</v>
      </c>
      <c r="P22" s="41" t="str">
        <f t="shared" si="2"/>
        <v>участник</v>
      </c>
      <c r="Q22" s="36" t="s">
        <v>45</v>
      </c>
      <c r="R22" s="51" t="s">
        <v>108</v>
      </c>
    </row>
    <row r="23" spans="1:18" x14ac:dyDescent="0.25">
      <c r="A23" s="21">
        <v>13</v>
      </c>
      <c r="B23" s="24" t="s">
        <v>7</v>
      </c>
      <c r="C23" s="25" t="s">
        <v>66</v>
      </c>
      <c r="D23" s="25" t="s">
        <v>39</v>
      </c>
      <c r="E23" s="25" t="s">
        <v>47</v>
      </c>
      <c r="F23" s="26"/>
      <c r="G23" s="27"/>
      <c r="H23" s="27"/>
      <c r="I23" s="36"/>
      <c r="J23" s="36" t="s">
        <v>42</v>
      </c>
      <c r="K23" s="37" t="s">
        <v>206</v>
      </c>
      <c r="L23" s="38" t="s">
        <v>211</v>
      </c>
      <c r="M23" s="39">
        <v>17</v>
      </c>
      <c r="N23" s="40">
        <f t="shared" si="0"/>
        <v>0.38636363636363602</v>
      </c>
      <c r="O23" s="40">
        <f t="shared" si="1"/>
        <v>0.60714285714285698</v>
      </c>
      <c r="P23" s="41" t="str">
        <f t="shared" si="2"/>
        <v>участник</v>
      </c>
      <c r="Q23" s="36" t="s">
        <v>45</v>
      </c>
      <c r="R23" s="51" t="s">
        <v>108</v>
      </c>
    </row>
    <row r="24" spans="1:18" x14ac:dyDescent="0.25">
      <c r="A24" s="21">
        <v>14</v>
      </c>
      <c r="B24" s="24" t="s">
        <v>7</v>
      </c>
      <c r="C24" s="25" t="s">
        <v>66</v>
      </c>
      <c r="D24" s="25" t="s">
        <v>92</v>
      </c>
      <c r="E24" s="25" t="s">
        <v>66</v>
      </c>
      <c r="F24" s="26"/>
      <c r="G24" s="27"/>
      <c r="H24" s="27"/>
      <c r="I24" s="36"/>
      <c r="J24" s="36" t="s">
        <v>42</v>
      </c>
      <c r="K24" s="37" t="s">
        <v>209</v>
      </c>
      <c r="L24" s="38" t="s">
        <v>212</v>
      </c>
      <c r="M24" s="39">
        <v>17</v>
      </c>
      <c r="N24" s="40">
        <f t="shared" si="0"/>
        <v>0.38636363636363602</v>
      </c>
      <c r="O24" s="40">
        <f t="shared" si="1"/>
        <v>0.60714285714285698</v>
      </c>
      <c r="P24" s="41" t="str">
        <f t="shared" si="2"/>
        <v>участник</v>
      </c>
      <c r="Q24" s="36" t="s">
        <v>45</v>
      </c>
      <c r="R24" s="51" t="s">
        <v>108</v>
      </c>
    </row>
    <row r="25" spans="1:18" x14ac:dyDescent="0.25">
      <c r="A25" s="21">
        <v>15</v>
      </c>
      <c r="B25" s="24" t="s">
        <v>7</v>
      </c>
      <c r="C25" s="25" t="s">
        <v>126</v>
      </c>
      <c r="D25" s="25" t="s">
        <v>57</v>
      </c>
      <c r="E25" s="25" t="s">
        <v>59</v>
      </c>
      <c r="F25" s="26"/>
      <c r="G25" s="27"/>
      <c r="H25" s="27"/>
      <c r="I25" s="36"/>
      <c r="J25" s="36" t="s">
        <v>42</v>
      </c>
      <c r="K25" s="37" t="s">
        <v>206</v>
      </c>
      <c r="L25" s="38" t="s">
        <v>213</v>
      </c>
      <c r="M25" s="39">
        <v>15</v>
      </c>
      <c r="N25" s="40">
        <f t="shared" si="0"/>
        <v>0.34090909090909099</v>
      </c>
      <c r="O25" s="40">
        <f t="shared" si="1"/>
        <v>0.53571428571428603</v>
      </c>
      <c r="P25" s="41" t="str">
        <f t="shared" si="2"/>
        <v>участник</v>
      </c>
      <c r="Q25" s="36" t="s">
        <v>45</v>
      </c>
      <c r="R25" s="51" t="s">
        <v>108</v>
      </c>
    </row>
    <row r="26" spans="1:18" x14ac:dyDescent="0.25">
      <c r="A26" s="21">
        <v>16</v>
      </c>
      <c r="B26" s="24" t="s">
        <v>7</v>
      </c>
      <c r="C26" s="25" t="s">
        <v>40</v>
      </c>
      <c r="D26" s="25" t="s">
        <v>39</v>
      </c>
      <c r="E26" s="25" t="s">
        <v>39</v>
      </c>
      <c r="F26" s="26"/>
      <c r="G26" s="27"/>
      <c r="H26" s="27"/>
      <c r="I26" s="36"/>
      <c r="J26" s="36" t="s">
        <v>42</v>
      </c>
      <c r="K26" s="37" t="s">
        <v>206</v>
      </c>
      <c r="L26" s="38" t="s">
        <v>214</v>
      </c>
      <c r="M26" s="39">
        <v>14</v>
      </c>
      <c r="N26" s="40">
        <f t="shared" si="0"/>
        <v>0.31818181818181801</v>
      </c>
      <c r="O26" s="40">
        <f t="shared" si="1"/>
        <v>0.5</v>
      </c>
      <c r="P26" s="41" t="str">
        <f t="shared" si="2"/>
        <v>участник</v>
      </c>
      <c r="Q26" s="36" t="s">
        <v>45</v>
      </c>
      <c r="R26" s="51" t="s">
        <v>108</v>
      </c>
    </row>
    <row r="27" spans="1:18" x14ac:dyDescent="0.25">
      <c r="A27" s="21">
        <v>17</v>
      </c>
      <c r="B27" s="24" t="s">
        <v>7</v>
      </c>
      <c r="C27" s="25" t="s">
        <v>50</v>
      </c>
      <c r="D27" s="25" t="s">
        <v>97</v>
      </c>
      <c r="E27" s="25" t="s">
        <v>48</v>
      </c>
      <c r="F27" s="26"/>
      <c r="G27" s="27"/>
      <c r="H27" s="27"/>
      <c r="I27" s="36"/>
      <c r="J27" s="36" t="s">
        <v>42</v>
      </c>
      <c r="K27" s="37" t="s">
        <v>209</v>
      </c>
      <c r="L27" s="38" t="s">
        <v>215</v>
      </c>
      <c r="M27" s="39">
        <v>14</v>
      </c>
      <c r="N27" s="40">
        <f t="shared" si="0"/>
        <v>0.31818181818181801</v>
      </c>
      <c r="O27" s="40">
        <f t="shared" si="1"/>
        <v>0.5</v>
      </c>
      <c r="P27" s="41" t="str">
        <f t="shared" si="2"/>
        <v>участник</v>
      </c>
      <c r="Q27" s="36" t="s">
        <v>45</v>
      </c>
      <c r="R27" s="51" t="s">
        <v>108</v>
      </c>
    </row>
    <row r="28" spans="1:18" x14ac:dyDescent="0.25">
      <c r="A28" s="21">
        <v>18</v>
      </c>
      <c r="B28" s="24" t="s">
        <v>7</v>
      </c>
      <c r="C28" s="25" t="s">
        <v>57</v>
      </c>
      <c r="D28" s="25" t="s">
        <v>39</v>
      </c>
      <c r="E28" s="25" t="s">
        <v>39</v>
      </c>
      <c r="F28" s="26"/>
      <c r="G28" s="27"/>
      <c r="H28" s="27"/>
      <c r="I28" s="36"/>
      <c r="J28" s="36" t="s">
        <v>42</v>
      </c>
      <c r="K28" s="37" t="s">
        <v>206</v>
      </c>
      <c r="L28" s="38" t="s">
        <v>216</v>
      </c>
      <c r="M28" s="39">
        <v>13</v>
      </c>
      <c r="N28" s="40">
        <f t="shared" si="0"/>
        <v>0.29545454545454503</v>
      </c>
      <c r="O28" s="40">
        <f t="shared" si="1"/>
        <v>0.46428571428571402</v>
      </c>
      <c r="P28" s="41" t="str">
        <f t="shared" si="2"/>
        <v>участник</v>
      </c>
      <c r="Q28" s="36" t="s">
        <v>45</v>
      </c>
      <c r="R28" s="51" t="s">
        <v>108</v>
      </c>
    </row>
    <row r="29" spans="1:18" x14ac:dyDescent="0.25">
      <c r="A29" s="21">
        <v>19</v>
      </c>
      <c r="B29" s="24" t="s">
        <v>7</v>
      </c>
      <c r="C29" s="25" t="s">
        <v>109</v>
      </c>
      <c r="D29" s="25" t="s">
        <v>48</v>
      </c>
      <c r="E29" s="25" t="s">
        <v>191</v>
      </c>
      <c r="F29" s="26"/>
      <c r="G29" s="27"/>
      <c r="H29" s="27"/>
      <c r="I29" s="36"/>
      <c r="J29" s="36" t="s">
        <v>42</v>
      </c>
      <c r="K29" s="37" t="s">
        <v>206</v>
      </c>
      <c r="L29" s="38" t="s">
        <v>217</v>
      </c>
      <c r="M29" s="39">
        <v>13</v>
      </c>
      <c r="N29" s="40">
        <f t="shared" si="0"/>
        <v>0.29545454545454503</v>
      </c>
      <c r="O29" s="40">
        <f t="shared" si="1"/>
        <v>0.46428571428571402</v>
      </c>
      <c r="P29" s="41" t="str">
        <f t="shared" si="2"/>
        <v>участник</v>
      </c>
      <c r="Q29" s="36" t="s">
        <v>45</v>
      </c>
      <c r="R29" s="51" t="s">
        <v>108</v>
      </c>
    </row>
    <row r="30" spans="1:18" x14ac:dyDescent="0.25">
      <c r="A30" s="21">
        <v>20</v>
      </c>
      <c r="B30" s="24" t="s">
        <v>7</v>
      </c>
      <c r="C30" s="25" t="s">
        <v>126</v>
      </c>
      <c r="D30" s="25" t="s">
        <v>47</v>
      </c>
      <c r="E30" s="25" t="s">
        <v>67</v>
      </c>
      <c r="F30" s="26"/>
      <c r="G30" s="27"/>
      <c r="H30" s="27"/>
      <c r="I30" s="36"/>
      <c r="J30" s="36" t="s">
        <v>42</v>
      </c>
      <c r="K30" s="37" t="s">
        <v>206</v>
      </c>
      <c r="L30" s="38" t="s">
        <v>218</v>
      </c>
      <c r="M30" s="39">
        <v>12</v>
      </c>
      <c r="N30" s="40">
        <f t="shared" si="0"/>
        <v>0.27272727272727298</v>
      </c>
      <c r="O30" s="40">
        <f t="shared" si="1"/>
        <v>0.42857142857142899</v>
      </c>
      <c r="P30" s="41" t="str">
        <f t="shared" si="2"/>
        <v>участник</v>
      </c>
      <c r="Q30" s="36" t="s">
        <v>45</v>
      </c>
      <c r="R30" s="51" t="s">
        <v>108</v>
      </c>
    </row>
    <row r="31" spans="1:18" x14ac:dyDescent="0.25">
      <c r="A31" s="21">
        <v>21</v>
      </c>
      <c r="B31" s="24" t="s">
        <v>7</v>
      </c>
      <c r="C31" s="25" t="s">
        <v>97</v>
      </c>
      <c r="D31" s="25" t="s">
        <v>191</v>
      </c>
      <c r="E31" s="25" t="s">
        <v>39</v>
      </c>
      <c r="F31" s="26"/>
      <c r="G31" s="27"/>
      <c r="H31" s="27"/>
      <c r="I31" s="36"/>
      <c r="J31" s="36" t="s">
        <v>42</v>
      </c>
      <c r="K31" s="37" t="s">
        <v>206</v>
      </c>
      <c r="L31" s="38" t="s">
        <v>219</v>
      </c>
      <c r="M31" s="39">
        <v>10</v>
      </c>
      <c r="N31" s="40">
        <f t="shared" si="0"/>
        <v>0.22727272727272699</v>
      </c>
      <c r="O31" s="40">
        <f t="shared" si="1"/>
        <v>0.35714285714285698</v>
      </c>
      <c r="P31" s="41" t="str">
        <f t="shared" si="2"/>
        <v>участник</v>
      </c>
      <c r="Q31" s="36" t="s">
        <v>45</v>
      </c>
      <c r="R31" s="51" t="s">
        <v>108</v>
      </c>
    </row>
    <row r="32" spans="1:18" x14ac:dyDescent="0.25">
      <c r="A32" s="21">
        <v>22</v>
      </c>
      <c r="B32" s="24" t="s">
        <v>7</v>
      </c>
      <c r="C32" s="25" t="s">
        <v>63</v>
      </c>
      <c r="D32" s="25" t="s">
        <v>54</v>
      </c>
      <c r="E32" s="25" t="s">
        <v>40</v>
      </c>
      <c r="F32" s="26"/>
      <c r="G32" s="27"/>
      <c r="H32" s="27"/>
      <c r="I32" s="36"/>
      <c r="J32" s="36" t="s">
        <v>42</v>
      </c>
      <c r="K32" s="37" t="s">
        <v>209</v>
      </c>
      <c r="L32" s="38" t="s">
        <v>220</v>
      </c>
      <c r="M32" s="39">
        <v>10</v>
      </c>
      <c r="N32" s="40">
        <f t="shared" si="0"/>
        <v>0.22727272727272699</v>
      </c>
      <c r="O32" s="40">
        <f t="shared" si="1"/>
        <v>0.35714285714285698</v>
      </c>
      <c r="P32" s="41" t="str">
        <f t="shared" si="2"/>
        <v>участник</v>
      </c>
      <c r="Q32" s="36" t="s">
        <v>45</v>
      </c>
      <c r="R32" s="51" t="s">
        <v>108</v>
      </c>
    </row>
    <row r="33" spans="1:18" x14ac:dyDescent="0.25">
      <c r="A33" s="21">
        <v>23</v>
      </c>
      <c r="B33" s="24" t="s">
        <v>7</v>
      </c>
      <c r="C33" s="25" t="s">
        <v>47</v>
      </c>
      <c r="D33" s="25" t="s">
        <v>67</v>
      </c>
      <c r="E33" s="25" t="s">
        <v>134</v>
      </c>
      <c r="F33" s="26"/>
      <c r="G33" s="27"/>
      <c r="H33" s="27"/>
      <c r="I33" s="36"/>
      <c r="J33" s="36" t="s">
        <v>42</v>
      </c>
      <c r="K33" s="37" t="s">
        <v>209</v>
      </c>
      <c r="L33" s="38" t="s">
        <v>221</v>
      </c>
      <c r="M33" s="39">
        <v>14</v>
      </c>
      <c r="N33" s="40">
        <f t="shared" si="0"/>
        <v>0.31818181818181801</v>
      </c>
      <c r="O33" s="40">
        <f t="shared" si="1"/>
        <v>0.5</v>
      </c>
      <c r="P33" s="41" t="str">
        <f t="shared" si="2"/>
        <v>участник</v>
      </c>
      <c r="Q33" s="36" t="s">
        <v>45</v>
      </c>
      <c r="R33" s="51" t="s">
        <v>108</v>
      </c>
    </row>
    <row r="34" spans="1:18" x14ac:dyDescent="0.25">
      <c r="A34" s="21">
        <v>24</v>
      </c>
      <c r="B34" s="24" t="s">
        <v>7</v>
      </c>
      <c r="C34" s="25" t="s">
        <v>50</v>
      </c>
      <c r="D34" s="25" t="s">
        <v>40</v>
      </c>
      <c r="E34" s="25" t="s">
        <v>40</v>
      </c>
      <c r="F34" s="26"/>
      <c r="G34" s="27"/>
      <c r="H34" s="27"/>
      <c r="I34" s="36"/>
      <c r="J34" s="36" t="s">
        <v>42</v>
      </c>
      <c r="K34" s="37" t="s">
        <v>209</v>
      </c>
      <c r="L34" s="38" t="s">
        <v>222</v>
      </c>
      <c r="M34" s="39">
        <v>9</v>
      </c>
      <c r="N34" s="40">
        <f t="shared" si="0"/>
        <v>0.204545454545455</v>
      </c>
      <c r="O34" s="40">
        <f t="shared" si="1"/>
        <v>0.32142857142857101</v>
      </c>
      <c r="P34" s="41" t="str">
        <f t="shared" si="2"/>
        <v>участник</v>
      </c>
      <c r="Q34" s="36" t="s">
        <v>45</v>
      </c>
      <c r="R34" s="51" t="s">
        <v>108</v>
      </c>
    </row>
    <row r="35" spans="1:18" x14ac:dyDescent="0.25">
      <c r="A35" s="21">
        <v>25</v>
      </c>
      <c r="B35" s="24" t="s">
        <v>7</v>
      </c>
      <c r="C35" s="25" t="s">
        <v>134</v>
      </c>
      <c r="D35" s="25" t="s">
        <v>126</v>
      </c>
      <c r="E35" s="25" t="s">
        <v>57</v>
      </c>
      <c r="F35" s="26"/>
      <c r="G35" s="27"/>
      <c r="H35" s="27"/>
      <c r="I35" s="36"/>
      <c r="J35" s="36" t="s">
        <v>42</v>
      </c>
      <c r="K35" s="37" t="s">
        <v>209</v>
      </c>
      <c r="L35" s="38" t="s">
        <v>223</v>
      </c>
      <c r="M35" s="39">
        <v>5</v>
      </c>
      <c r="N35" s="40">
        <f t="shared" si="0"/>
        <v>0.11363636363636399</v>
      </c>
      <c r="O35" s="40">
        <f t="shared" si="1"/>
        <v>0.17857142857142899</v>
      </c>
      <c r="P35" s="41" t="str">
        <f t="shared" si="2"/>
        <v>участник</v>
      </c>
      <c r="Q35" s="36" t="s">
        <v>45</v>
      </c>
      <c r="R35" s="51" t="s">
        <v>108</v>
      </c>
    </row>
    <row r="36" spans="1:18" x14ac:dyDescent="0.25">
      <c r="A36" s="21">
        <v>26</v>
      </c>
      <c r="B36" s="24" t="s">
        <v>7</v>
      </c>
      <c r="C36" s="25"/>
      <c r="D36" s="25"/>
      <c r="E36" s="25"/>
      <c r="F36" s="26"/>
      <c r="G36" s="27"/>
      <c r="H36" s="27"/>
      <c r="I36" s="36"/>
      <c r="J36" s="36"/>
      <c r="K36" s="37"/>
      <c r="L36" s="38"/>
      <c r="M36" s="39"/>
      <c r="N36" s="40" t="str">
        <f t="shared" si="0"/>
        <v/>
      </c>
      <c r="O36" s="40" t="str">
        <f t="shared" si="1"/>
        <v/>
      </c>
      <c r="P36" s="41" t="str">
        <f t="shared" si="2"/>
        <v/>
      </c>
      <c r="Q36" s="36"/>
      <c r="R36" s="51"/>
    </row>
    <row r="37" spans="1:18" x14ac:dyDescent="0.25">
      <c r="A37" s="21">
        <v>27</v>
      </c>
      <c r="B37" s="24" t="s">
        <v>7</v>
      </c>
      <c r="C37" s="53"/>
      <c r="D37" s="53"/>
      <c r="E37" s="53"/>
      <c r="F37" s="54"/>
      <c r="G37" s="27"/>
      <c r="H37" s="27"/>
      <c r="I37" s="51"/>
      <c r="J37" s="51"/>
      <c r="K37" s="37"/>
      <c r="L37" s="38"/>
      <c r="M37" s="39"/>
      <c r="N37" s="40" t="str">
        <f t="shared" si="0"/>
        <v/>
      </c>
      <c r="O37" s="40" t="str">
        <f t="shared" si="1"/>
        <v/>
      </c>
      <c r="P37" s="41" t="str">
        <f t="shared" si="2"/>
        <v/>
      </c>
      <c r="Q37" s="36"/>
      <c r="R37" s="51"/>
    </row>
    <row r="38" spans="1:18" x14ac:dyDescent="0.25">
      <c r="A38" s="21">
        <v>28</v>
      </c>
      <c r="B38" s="24" t="s">
        <v>7</v>
      </c>
      <c r="C38" s="25"/>
      <c r="D38" s="25"/>
      <c r="E38" s="25"/>
      <c r="F38" s="26"/>
      <c r="G38" s="27"/>
      <c r="H38" s="27"/>
      <c r="I38" s="36"/>
      <c r="J38" s="36"/>
      <c r="K38" s="37"/>
      <c r="L38" s="38"/>
      <c r="M38" s="39"/>
      <c r="N38" s="40" t="str">
        <f t="shared" si="0"/>
        <v/>
      </c>
      <c r="O38" s="40" t="str">
        <f t="shared" si="1"/>
        <v/>
      </c>
      <c r="P38" s="41" t="str">
        <f t="shared" si="2"/>
        <v/>
      </c>
      <c r="Q38" s="36"/>
      <c r="R38" s="51"/>
    </row>
    <row r="39" spans="1:18" x14ac:dyDescent="0.25">
      <c r="A39" s="21">
        <v>29</v>
      </c>
      <c r="B39" s="24" t="s">
        <v>7</v>
      </c>
      <c r="C39" s="25"/>
      <c r="D39" s="25"/>
      <c r="E39" s="25"/>
      <c r="F39" s="26"/>
      <c r="G39" s="27"/>
      <c r="H39" s="27"/>
      <c r="I39" s="36"/>
      <c r="J39" s="36"/>
      <c r="K39" s="37"/>
      <c r="L39" s="38"/>
      <c r="M39" s="39"/>
      <c r="N39" s="40" t="str">
        <f t="shared" si="0"/>
        <v/>
      </c>
      <c r="O39" s="40" t="str">
        <f t="shared" si="1"/>
        <v/>
      </c>
      <c r="P39" s="41" t="str">
        <f t="shared" si="2"/>
        <v/>
      </c>
      <c r="Q39" s="36"/>
      <c r="R39" s="51"/>
    </row>
    <row r="40" spans="1:18" x14ac:dyDescent="0.25">
      <c r="A40" s="21">
        <v>30</v>
      </c>
      <c r="B40" s="24" t="s">
        <v>7</v>
      </c>
      <c r="C40" s="25"/>
      <c r="D40" s="25"/>
      <c r="E40" s="25"/>
      <c r="F40" s="26"/>
      <c r="G40" s="27"/>
      <c r="H40" s="27"/>
      <c r="I40" s="36"/>
      <c r="J40" s="36"/>
      <c r="K40" s="37"/>
      <c r="L40" s="38"/>
      <c r="M40" s="39"/>
      <c r="N40" s="40" t="str">
        <f t="shared" si="0"/>
        <v/>
      </c>
      <c r="O40" s="40" t="str">
        <f t="shared" si="1"/>
        <v/>
      </c>
      <c r="P40" s="41" t="str">
        <f t="shared" si="2"/>
        <v/>
      </c>
      <c r="Q40" s="36"/>
      <c r="R40" s="51"/>
    </row>
    <row r="41" spans="1:18" x14ac:dyDescent="0.25">
      <c r="A41" s="21">
        <v>31</v>
      </c>
      <c r="B41" s="24" t="s">
        <v>7</v>
      </c>
      <c r="C41" s="25"/>
      <c r="D41" s="25"/>
      <c r="E41" s="25"/>
      <c r="F41" s="26"/>
      <c r="G41" s="27"/>
      <c r="H41" s="27"/>
      <c r="I41" s="36"/>
      <c r="J41" s="36"/>
      <c r="K41" s="37"/>
      <c r="L41" s="38"/>
      <c r="M41" s="39"/>
      <c r="N41" s="40" t="str">
        <f t="shared" si="0"/>
        <v/>
      </c>
      <c r="O41" s="40" t="str">
        <f t="shared" si="1"/>
        <v/>
      </c>
      <c r="P41" s="41" t="str">
        <f t="shared" si="2"/>
        <v/>
      </c>
      <c r="Q41" s="36"/>
      <c r="R41" s="51"/>
    </row>
    <row r="42" spans="1:18" x14ac:dyDescent="0.25">
      <c r="A42" s="21">
        <v>32</v>
      </c>
      <c r="B42" s="24" t="s">
        <v>7</v>
      </c>
      <c r="C42" s="25"/>
      <c r="D42" s="25"/>
      <c r="E42" s="25"/>
      <c r="F42" s="26"/>
      <c r="G42" s="27"/>
      <c r="H42" s="27"/>
      <c r="I42" s="36"/>
      <c r="J42" s="36"/>
      <c r="K42" s="37"/>
      <c r="L42" s="38"/>
      <c r="M42" s="39"/>
      <c r="N42" s="40" t="str">
        <f t="shared" si="0"/>
        <v/>
      </c>
      <c r="O42" s="40" t="str">
        <f t="shared" si="1"/>
        <v/>
      </c>
      <c r="P42" s="41" t="str">
        <f t="shared" si="2"/>
        <v/>
      </c>
      <c r="Q42" s="36"/>
      <c r="R42" s="51"/>
    </row>
    <row r="43" spans="1:18" x14ac:dyDescent="0.25">
      <c r="A43" s="21">
        <v>33</v>
      </c>
      <c r="B43" s="24" t="s">
        <v>7</v>
      </c>
      <c r="C43" s="25"/>
      <c r="D43" s="25"/>
      <c r="E43" s="25"/>
      <c r="F43" s="26"/>
      <c r="G43" s="55"/>
      <c r="H43" s="55"/>
      <c r="I43" s="36"/>
      <c r="J43" s="36"/>
      <c r="K43" s="37"/>
      <c r="L43" s="38"/>
      <c r="M43" s="39"/>
      <c r="N43" s="40" t="str">
        <f t="shared" ref="N43:N60" si="3">IF(M43="","",M43/$E$9)</f>
        <v/>
      </c>
      <c r="O43" s="40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6"/>
      <c r="R43" s="51"/>
    </row>
    <row r="44" spans="1:18" x14ac:dyDescent="0.25">
      <c r="A44" s="21">
        <v>34</v>
      </c>
      <c r="B44" s="24" t="s">
        <v>7</v>
      </c>
      <c r="C44" s="25"/>
      <c r="D44" s="25"/>
      <c r="E44" s="25"/>
      <c r="F44" s="26"/>
      <c r="G44" s="27"/>
      <c r="H44" s="27"/>
      <c r="I44" s="36"/>
      <c r="J44" s="36"/>
      <c r="K44" s="37"/>
      <c r="L44" s="38"/>
      <c r="M44" s="39"/>
      <c r="N44" s="40" t="str">
        <f t="shared" si="3"/>
        <v/>
      </c>
      <c r="O44" s="40" t="str">
        <f t="shared" si="4"/>
        <v/>
      </c>
      <c r="P44" s="41" t="str">
        <f t="shared" si="5"/>
        <v/>
      </c>
      <c r="Q44" s="36"/>
      <c r="R44" s="51"/>
    </row>
    <row r="45" spans="1:18" x14ac:dyDescent="0.25">
      <c r="A45" s="21">
        <v>35</v>
      </c>
      <c r="B45" s="24" t="s">
        <v>7</v>
      </c>
      <c r="C45" s="25"/>
      <c r="D45" s="25"/>
      <c r="E45" s="25"/>
      <c r="F45" s="26"/>
      <c r="G45" s="55"/>
      <c r="H45" s="55"/>
      <c r="I45" s="36"/>
      <c r="J45" s="36"/>
      <c r="K45" s="37"/>
      <c r="L45" s="38"/>
      <c r="M45" s="39"/>
      <c r="N45" s="40" t="str">
        <f t="shared" si="3"/>
        <v/>
      </c>
      <c r="O45" s="40" t="str">
        <f t="shared" si="4"/>
        <v/>
      </c>
      <c r="P45" s="41" t="str">
        <f t="shared" si="5"/>
        <v/>
      </c>
      <c r="Q45" s="36"/>
      <c r="R45" s="51"/>
    </row>
    <row r="46" spans="1:18" x14ac:dyDescent="0.25">
      <c r="A46" s="21">
        <v>36</v>
      </c>
      <c r="B46" s="24" t="s">
        <v>7</v>
      </c>
      <c r="C46" s="25"/>
      <c r="D46" s="25"/>
      <c r="E46" s="25"/>
      <c r="F46" s="26"/>
      <c r="G46" s="27"/>
      <c r="H46" s="27"/>
      <c r="I46" s="36"/>
      <c r="J46" s="36"/>
      <c r="K46" s="37"/>
      <c r="L46" s="38"/>
      <c r="M46" s="39"/>
      <c r="N46" s="40" t="str">
        <f t="shared" si="3"/>
        <v/>
      </c>
      <c r="O46" s="40" t="str">
        <f t="shared" si="4"/>
        <v/>
      </c>
      <c r="P46" s="41" t="str">
        <f t="shared" si="5"/>
        <v/>
      </c>
      <c r="Q46" s="36"/>
      <c r="R46" s="51"/>
    </row>
    <row r="47" spans="1:18" x14ac:dyDescent="0.25">
      <c r="A47" s="21">
        <v>37</v>
      </c>
      <c r="B47" s="24" t="s">
        <v>7</v>
      </c>
      <c r="C47" s="25"/>
      <c r="D47" s="25"/>
      <c r="E47" s="25"/>
      <c r="F47" s="26"/>
      <c r="G47" s="55"/>
      <c r="H47" s="55"/>
      <c r="I47" s="36"/>
      <c r="J47" s="36"/>
      <c r="K47" s="37"/>
      <c r="L47" s="38"/>
      <c r="M47" s="39"/>
      <c r="N47" s="40" t="str">
        <f t="shared" si="3"/>
        <v/>
      </c>
      <c r="O47" s="40" t="str">
        <f t="shared" si="4"/>
        <v/>
      </c>
      <c r="P47" s="41" t="str">
        <f t="shared" si="5"/>
        <v/>
      </c>
      <c r="Q47" s="36"/>
      <c r="R47" s="51"/>
    </row>
    <row r="48" spans="1:18" x14ac:dyDescent="0.25">
      <c r="A48" s="21">
        <v>38</v>
      </c>
      <c r="B48" s="24" t="s">
        <v>7</v>
      </c>
      <c r="C48" s="25"/>
      <c r="D48" s="25"/>
      <c r="E48" s="25"/>
      <c r="F48" s="26"/>
      <c r="G48" s="27"/>
      <c r="H48" s="27"/>
      <c r="I48" s="36"/>
      <c r="J48" s="36"/>
      <c r="K48" s="37"/>
      <c r="L48" s="38"/>
      <c r="M48" s="39"/>
      <c r="N48" s="40" t="str">
        <f t="shared" si="3"/>
        <v/>
      </c>
      <c r="O48" s="40" t="str">
        <f t="shared" si="4"/>
        <v/>
      </c>
      <c r="P48" s="41" t="str">
        <f t="shared" si="5"/>
        <v/>
      </c>
      <c r="Q48" s="36"/>
      <c r="R48" s="51"/>
    </row>
    <row r="49" spans="1:18" x14ac:dyDescent="0.25">
      <c r="A49" s="21">
        <v>39</v>
      </c>
      <c r="B49" s="24" t="s">
        <v>7</v>
      </c>
      <c r="C49" s="25"/>
      <c r="D49" s="25"/>
      <c r="E49" s="25"/>
      <c r="F49" s="26"/>
      <c r="G49" s="55"/>
      <c r="H49" s="55"/>
      <c r="I49" s="36"/>
      <c r="J49" s="36"/>
      <c r="K49" s="37"/>
      <c r="L49" s="38"/>
      <c r="M49" s="39"/>
      <c r="N49" s="40" t="str">
        <f t="shared" si="3"/>
        <v/>
      </c>
      <c r="O49" s="40" t="str">
        <f t="shared" si="4"/>
        <v/>
      </c>
      <c r="P49" s="41" t="str">
        <f t="shared" si="5"/>
        <v/>
      </c>
      <c r="Q49" s="36"/>
      <c r="R49" s="51"/>
    </row>
    <row r="50" spans="1:18" x14ac:dyDescent="0.25">
      <c r="A50" s="21">
        <v>40</v>
      </c>
      <c r="B50" s="24" t="s">
        <v>7</v>
      </c>
      <c r="C50" s="25"/>
      <c r="D50" s="25"/>
      <c r="E50" s="25"/>
      <c r="F50" s="26"/>
      <c r="G50" s="27"/>
      <c r="H50" s="27"/>
      <c r="I50" s="36"/>
      <c r="J50" s="36"/>
      <c r="K50" s="37"/>
      <c r="L50" s="38"/>
      <c r="M50" s="39"/>
      <c r="N50" s="40" t="str">
        <f t="shared" si="3"/>
        <v/>
      </c>
      <c r="O50" s="40" t="str">
        <f t="shared" si="4"/>
        <v/>
      </c>
      <c r="P50" s="41" t="str">
        <f t="shared" si="5"/>
        <v/>
      </c>
      <c r="Q50" s="36"/>
      <c r="R50" s="51"/>
    </row>
    <row r="51" spans="1:18" x14ac:dyDescent="0.25">
      <c r="A51" s="21">
        <v>41</v>
      </c>
      <c r="B51" s="24" t="s">
        <v>7</v>
      </c>
      <c r="C51" s="25"/>
      <c r="D51" s="25"/>
      <c r="E51" s="25"/>
      <c r="F51" s="26"/>
      <c r="G51" s="55"/>
      <c r="H51" s="55"/>
      <c r="I51" s="36"/>
      <c r="J51" s="36"/>
      <c r="K51" s="37"/>
      <c r="L51" s="38"/>
      <c r="M51" s="39"/>
      <c r="N51" s="40" t="str">
        <f t="shared" si="3"/>
        <v/>
      </c>
      <c r="O51" s="40" t="str">
        <f t="shared" si="4"/>
        <v/>
      </c>
      <c r="P51" s="41" t="str">
        <f t="shared" si="5"/>
        <v/>
      </c>
      <c r="Q51" s="36"/>
      <c r="R51" s="51"/>
    </row>
    <row r="52" spans="1:18" x14ac:dyDescent="0.25">
      <c r="A52" s="21">
        <v>42</v>
      </c>
      <c r="B52" s="24" t="s">
        <v>7</v>
      </c>
      <c r="C52" s="25"/>
      <c r="D52" s="25"/>
      <c r="E52" s="25"/>
      <c r="F52" s="26"/>
      <c r="G52" s="27"/>
      <c r="H52" s="27"/>
      <c r="I52" s="36"/>
      <c r="J52" s="36"/>
      <c r="K52" s="37"/>
      <c r="L52" s="38"/>
      <c r="M52" s="39"/>
      <c r="N52" s="40" t="str">
        <f t="shared" si="3"/>
        <v/>
      </c>
      <c r="O52" s="40" t="str">
        <f t="shared" si="4"/>
        <v/>
      </c>
      <c r="P52" s="41" t="str">
        <f t="shared" si="5"/>
        <v/>
      </c>
      <c r="Q52" s="36"/>
      <c r="R52" s="51"/>
    </row>
    <row r="53" spans="1:18" x14ac:dyDescent="0.25">
      <c r="A53" s="21">
        <v>43</v>
      </c>
      <c r="B53" s="24" t="s">
        <v>7</v>
      </c>
      <c r="C53" s="25"/>
      <c r="D53" s="25"/>
      <c r="E53" s="25"/>
      <c r="F53" s="26"/>
      <c r="G53" s="55"/>
      <c r="H53" s="55"/>
      <c r="I53" s="36"/>
      <c r="J53" s="36"/>
      <c r="K53" s="37"/>
      <c r="L53" s="38"/>
      <c r="M53" s="39"/>
      <c r="N53" s="40" t="str">
        <f t="shared" si="3"/>
        <v/>
      </c>
      <c r="O53" s="40" t="str">
        <f t="shared" si="4"/>
        <v/>
      </c>
      <c r="P53" s="41" t="str">
        <f t="shared" si="5"/>
        <v/>
      </c>
      <c r="Q53" s="36"/>
      <c r="R53" s="51"/>
    </row>
    <row r="54" spans="1:18" x14ac:dyDescent="0.25">
      <c r="A54" s="21">
        <v>44</v>
      </c>
      <c r="B54" s="24" t="s">
        <v>7</v>
      </c>
      <c r="C54" s="25"/>
      <c r="D54" s="25"/>
      <c r="E54" s="25"/>
      <c r="F54" s="26"/>
      <c r="G54" s="27"/>
      <c r="H54" s="27"/>
      <c r="I54" s="36"/>
      <c r="J54" s="36"/>
      <c r="K54" s="37"/>
      <c r="L54" s="38"/>
      <c r="M54" s="39"/>
      <c r="N54" s="40" t="str">
        <f t="shared" si="3"/>
        <v/>
      </c>
      <c r="O54" s="40" t="str">
        <f t="shared" si="4"/>
        <v/>
      </c>
      <c r="P54" s="41" t="str">
        <f t="shared" si="5"/>
        <v/>
      </c>
      <c r="Q54" s="36"/>
      <c r="R54" s="51"/>
    </row>
    <row r="55" spans="1:18" x14ac:dyDescent="0.25">
      <c r="A55" s="21">
        <v>45</v>
      </c>
      <c r="B55" s="24" t="s">
        <v>7</v>
      </c>
      <c r="C55" s="25"/>
      <c r="D55" s="25"/>
      <c r="E55" s="25"/>
      <c r="F55" s="26"/>
      <c r="G55" s="55"/>
      <c r="H55" s="55"/>
      <c r="I55" s="36"/>
      <c r="J55" s="36"/>
      <c r="K55" s="37"/>
      <c r="L55" s="38"/>
      <c r="M55" s="39"/>
      <c r="N55" s="40" t="str">
        <f t="shared" si="3"/>
        <v/>
      </c>
      <c r="O55" s="40" t="str">
        <f t="shared" si="4"/>
        <v/>
      </c>
      <c r="P55" s="41" t="str">
        <f t="shared" si="5"/>
        <v/>
      </c>
      <c r="Q55" s="36"/>
      <c r="R55" s="51"/>
    </row>
    <row r="56" spans="1:18" x14ac:dyDescent="0.25">
      <c r="A56" s="21">
        <v>46</v>
      </c>
      <c r="B56" s="24" t="s">
        <v>7</v>
      </c>
      <c r="C56" s="25"/>
      <c r="D56" s="25"/>
      <c r="E56" s="25"/>
      <c r="F56" s="26"/>
      <c r="G56" s="27"/>
      <c r="H56" s="27"/>
      <c r="I56" s="36"/>
      <c r="J56" s="36"/>
      <c r="K56" s="37"/>
      <c r="L56" s="38"/>
      <c r="M56" s="39"/>
      <c r="N56" s="40" t="str">
        <f t="shared" si="3"/>
        <v/>
      </c>
      <c r="O56" s="40" t="str">
        <f t="shared" si="4"/>
        <v/>
      </c>
      <c r="P56" s="41" t="str">
        <f t="shared" si="5"/>
        <v/>
      </c>
      <c r="Q56" s="36"/>
      <c r="R56" s="51"/>
    </row>
    <row r="57" spans="1:18" x14ac:dyDescent="0.25">
      <c r="A57" s="21">
        <v>47</v>
      </c>
      <c r="B57" s="24" t="s">
        <v>7</v>
      </c>
      <c r="C57" s="25"/>
      <c r="D57" s="25"/>
      <c r="E57" s="25"/>
      <c r="F57" s="26"/>
      <c r="G57" s="55"/>
      <c r="H57" s="55"/>
      <c r="I57" s="36"/>
      <c r="J57" s="36"/>
      <c r="K57" s="37"/>
      <c r="L57" s="38"/>
      <c r="M57" s="39"/>
      <c r="N57" s="40" t="str">
        <f t="shared" si="3"/>
        <v/>
      </c>
      <c r="O57" s="40" t="str">
        <f t="shared" si="4"/>
        <v/>
      </c>
      <c r="P57" s="41" t="str">
        <f t="shared" si="5"/>
        <v/>
      </c>
      <c r="Q57" s="36"/>
      <c r="R57" s="51"/>
    </row>
    <row r="58" spans="1:18" x14ac:dyDescent="0.25">
      <c r="A58" s="21">
        <v>48</v>
      </c>
      <c r="B58" s="24" t="s">
        <v>7</v>
      </c>
      <c r="C58" s="25"/>
      <c r="D58" s="25"/>
      <c r="E58" s="25"/>
      <c r="F58" s="26"/>
      <c r="G58" s="27"/>
      <c r="H58" s="27"/>
      <c r="I58" s="36"/>
      <c r="J58" s="36"/>
      <c r="K58" s="37"/>
      <c r="L58" s="38"/>
      <c r="M58" s="39"/>
      <c r="N58" s="40" t="str">
        <f t="shared" si="3"/>
        <v/>
      </c>
      <c r="O58" s="40" t="str">
        <f t="shared" si="4"/>
        <v/>
      </c>
      <c r="P58" s="41" t="str">
        <f t="shared" si="5"/>
        <v/>
      </c>
      <c r="Q58" s="36"/>
      <c r="R58" s="51"/>
    </row>
    <row r="59" spans="1:18" x14ac:dyDescent="0.25">
      <c r="A59" s="21">
        <v>49</v>
      </c>
      <c r="B59" s="24" t="s">
        <v>7</v>
      </c>
      <c r="C59" s="25"/>
      <c r="D59" s="25"/>
      <c r="E59" s="25"/>
      <c r="F59" s="26"/>
      <c r="G59" s="55"/>
      <c r="H59" s="55"/>
      <c r="I59" s="36"/>
      <c r="J59" s="36"/>
      <c r="K59" s="37"/>
      <c r="L59" s="38"/>
      <c r="M59" s="39"/>
      <c r="N59" s="40" t="str">
        <f t="shared" si="3"/>
        <v/>
      </c>
      <c r="O59" s="40" t="str">
        <f t="shared" si="4"/>
        <v/>
      </c>
      <c r="P59" s="41" t="str">
        <f t="shared" si="5"/>
        <v/>
      </c>
      <c r="Q59" s="36"/>
      <c r="R59" s="51"/>
    </row>
    <row r="60" spans="1:18" x14ac:dyDescent="0.25">
      <c r="A60" s="21">
        <v>50</v>
      </c>
      <c r="B60" s="24" t="s">
        <v>7</v>
      </c>
      <c r="C60" s="25"/>
      <c r="D60" s="25"/>
      <c r="E60" s="25"/>
      <c r="F60" s="26"/>
      <c r="G60" s="27"/>
      <c r="H60" s="27"/>
      <c r="I60" s="36"/>
      <c r="J60" s="36"/>
      <c r="K60" s="37"/>
      <c r="L60" s="38"/>
      <c r="M60" s="39"/>
      <c r="N60" s="40" t="str">
        <f t="shared" si="3"/>
        <v/>
      </c>
      <c r="O60" s="40" t="str">
        <f t="shared" si="4"/>
        <v/>
      </c>
      <c r="P60" s="41" t="str">
        <f t="shared" si="5"/>
        <v/>
      </c>
      <c r="Q60" s="36"/>
      <c r="R60" s="51"/>
    </row>
    <row r="62" spans="1:18" x14ac:dyDescent="0.25">
      <c r="B62" s="29" t="s">
        <v>102</v>
      </c>
      <c r="C62" s="10" t="s">
        <v>141</v>
      </c>
      <c r="D62" s="10" t="s">
        <v>142</v>
      </c>
    </row>
    <row r="63" spans="1:18" x14ac:dyDescent="0.25">
      <c r="C63" s="10" t="s">
        <v>143</v>
      </c>
      <c r="D63" s="10" t="s">
        <v>144</v>
      </c>
    </row>
    <row r="64" spans="1:18" x14ac:dyDescent="0.25">
      <c r="D64" s="10" t="s">
        <v>145</v>
      </c>
    </row>
    <row r="65" spans="4:4" x14ac:dyDescent="0.25">
      <c r="D65" s="10" t="s">
        <v>146</v>
      </c>
    </row>
    <row r="66" spans="4:4" x14ac:dyDescent="0.25">
      <c r="D66" s="10" t="s">
        <v>147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0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opLeftCell="A4" zoomScale="90" zoomScaleNormal="90" workbookViewId="0">
      <selection activeCell="F11" sqref="F11:I2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224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COUNTA(M11:M21)</f>
        <v>11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3</v>
      </c>
      <c r="E4" s="15" t="s">
        <v>4</v>
      </c>
      <c r="F4" s="16"/>
      <c r="Q4" s="19" t="s">
        <v>5</v>
      </c>
      <c r="R4" s="46">
        <f>COUNTIF(P11:P21,"победитель")</f>
        <v>2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COUNTIF(P11:P21,"призер")</f>
        <v>3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COUNTIF(P11:P21,"участник")</f>
        <v>6</v>
      </c>
    </row>
    <row r="7" spans="1:21" x14ac:dyDescent="0.25">
      <c r="A7" s="13" t="s">
        <v>13</v>
      </c>
      <c r="B7" s="14"/>
      <c r="C7" s="13">
        <v>10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>
        <v>45924</v>
      </c>
      <c r="F8" s="16"/>
      <c r="Q8" s="48" t="s">
        <v>16</v>
      </c>
      <c r="R8" s="47">
        <f>(R4+R5)/R2</f>
        <v>0.45454545454545497</v>
      </c>
    </row>
    <row r="9" spans="1:21" x14ac:dyDescent="0.25">
      <c r="C9" s="58" t="s">
        <v>17</v>
      </c>
      <c r="D9" s="58"/>
      <c r="E9" s="18">
        <v>44</v>
      </c>
      <c r="G9" s="19" t="s">
        <v>18</v>
      </c>
      <c r="H9" s="52">
        <f>E9/2</f>
        <v>22</v>
      </c>
      <c r="J9" s="31" t="s">
        <v>19</v>
      </c>
      <c r="K9" s="32">
        <f>MAX(M11:M21)</f>
        <v>28</v>
      </c>
      <c r="L9" s="33" t="str">
        <f>IF(K9*100/E9&gt;=50,"победитель","участник")</f>
        <v>победитель</v>
      </c>
      <c r="P9" s="34">
        <f>R8-45%</f>
        <v>4.5454545454545201E-3</v>
      </c>
      <c r="Q9" s="19" t="s">
        <v>20</v>
      </c>
      <c r="R9" s="49">
        <f>IF((R2*P9)&gt;0,(R2*P9),0)</f>
        <v>4.9999999999999697E-2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6</v>
      </c>
      <c r="B11" s="24" t="s">
        <v>7</v>
      </c>
      <c r="C11" s="25" t="s">
        <v>50</v>
      </c>
      <c r="D11" s="25" t="s">
        <v>40</v>
      </c>
      <c r="E11" s="25" t="s">
        <v>57</v>
      </c>
      <c r="F11" s="26"/>
      <c r="G11" s="27"/>
      <c r="H11" s="27"/>
      <c r="I11" s="36"/>
      <c r="J11" s="36" t="s">
        <v>42</v>
      </c>
      <c r="K11" s="37" t="s">
        <v>225</v>
      </c>
      <c r="L11" s="38" t="s">
        <v>226</v>
      </c>
      <c r="M11" s="39">
        <v>28</v>
      </c>
      <c r="N11" s="40">
        <f t="shared" ref="N11:N21" si="0">IF(M11="","",M11/$E$9)</f>
        <v>0.63636363636363602</v>
      </c>
      <c r="O11" s="40">
        <f t="shared" ref="O11:O21" si="1">IF(M11="","",M11/$K$9)</f>
        <v>1</v>
      </c>
      <c r="P11" s="41" t="str">
        <f t="shared" ref="P11:P21" si="2">IF(M11="","",IF($K$9=M11,$L$9,IF(M11&gt;=$H$9,"призер","участник")))</f>
        <v>победитель</v>
      </c>
      <c r="Q11" s="36" t="s">
        <v>151</v>
      </c>
      <c r="R11" s="51" t="s">
        <v>42</v>
      </c>
    </row>
    <row r="12" spans="1:21" s="9" customFormat="1" ht="12.95" customHeight="1" x14ac:dyDescent="0.2">
      <c r="A12" s="21">
        <v>7</v>
      </c>
      <c r="B12" s="24" t="s">
        <v>7</v>
      </c>
      <c r="C12" s="25" t="s">
        <v>50</v>
      </c>
      <c r="D12" s="25" t="s">
        <v>92</v>
      </c>
      <c r="E12" s="25" t="s">
        <v>40</v>
      </c>
      <c r="F12" s="26"/>
      <c r="G12" s="27"/>
      <c r="H12" s="27"/>
      <c r="I12" s="36"/>
      <c r="J12" s="36" t="s">
        <v>42</v>
      </c>
      <c r="K12" s="37" t="s">
        <v>225</v>
      </c>
      <c r="L12" s="38" t="s">
        <v>227</v>
      </c>
      <c r="M12" s="39">
        <v>28</v>
      </c>
      <c r="N12" s="40">
        <f t="shared" si="0"/>
        <v>0.63636363636363602</v>
      </c>
      <c r="O12" s="40">
        <f t="shared" si="1"/>
        <v>1</v>
      </c>
      <c r="P12" s="41" t="str">
        <f t="shared" si="2"/>
        <v>победитель</v>
      </c>
      <c r="Q12" s="36" t="s">
        <v>151</v>
      </c>
      <c r="R12" s="51" t="s">
        <v>42</v>
      </c>
    </row>
    <row r="13" spans="1:21" x14ac:dyDescent="0.25">
      <c r="A13" s="21">
        <v>1</v>
      </c>
      <c r="B13" s="24" t="s">
        <v>7</v>
      </c>
      <c r="C13" s="25" t="s">
        <v>47</v>
      </c>
      <c r="D13" s="25" t="s">
        <v>40</v>
      </c>
      <c r="E13" s="25" t="s">
        <v>59</v>
      </c>
      <c r="F13" s="26"/>
      <c r="G13" s="27"/>
      <c r="H13" s="27"/>
      <c r="I13" s="36"/>
      <c r="J13" s="36" t="s">
        <v>42</v>
      </c>
      <c r="K13" s="37" t="s">
        <v>225</v>
      </c>
      <c r="L13" s="38" t="s">
        <v>228</v>
      </c>
      <c r="M13" s="39">
        <v>26</v>
      </c>
      <c r="N13" s="40">
        <f t="shared" si="0"/>
        <v>0.59090909090909105</v>
      </c>
      <c r="O13" s="40">
        <f t="shared" si="1"/>
        <v>0.92857142857142905</v>
      </c>
      <c r="P13" s="41" t="str">
        <f t="shared" si="2"/>
        <v>призер</v>
      </c>
      <c r="Q13" s="36" t="s">
        <v>151</v>
      </c>
      <c r="R13" s="51" t="s">
        <v>42</v>
      </c>
    </row>
    <row r="14" spans="1:21" x14ac:dyDescent="0.25">
      <c r="A14" s="21">
        <v>2</v>
      </c>
      <c r="B14" s="24" t="s">
        <v>7</v>
      </c>
      <c r="C14" s="25" t="s">
        <v>97</v>
      </c>
      <c r="D14" s="25" t="s">
        <v>46</v>
      </c>
      <c r="E14" s="25" t="s">
        <v>46</v>
      </c>
      <c r="F14" s="26"/>
      <c r="G14" s="27"/>
      <c r="H14" s="27"/>
      <c r="I14" s="36"/>
      <c r="J14" s="36" t="s">
        <v>42</v>
      </c>
      <c r="K14" s="37" t="s">
        <v>225</v>
      </c>
      <c r="L14" s="38" t="s">
        <v>229</v>
      </c>
      <c r="M14" s="39">
        <v>25</v>
      </c>
      <c r="N14" s="40">
        <f t="shared" si="0"/>
        <v>0.56818181818181801</v>
      </c>
      <c r="O14" s="40">
        <f t="shared" si="1"/>
        <v>0.89285714285714302</v>
      </c>
      <c r="P14" s="41" t="str">
        <f t="shared" si="2"/>
        <v>призер</v>
      </c>
      <c r="Q14" s="36" t="s">
        <v>151</v>
      </c>
      <c r="R14" s="51" t="s">
        <v>42</v>
      </c>
    </row>
    <row r="15" spans="1:21" x14ac:dyDescent="0.25">
      <c r="A15" s="21">
        <v>8</v>
      </c>
      <c r="B15" s="24" t="s">
        <v>7</v>
      </c>
      <c r="C15" s="25" t="s">
        <v>185</v>
      </c>
      <c r="D15" s="25" t="s">
        <v>40</v>
      </c>
      <c r="E15" s="25" t="s">
        <v>40</v>
      </c>
      <c r="F15" s="26"/>
      <c r="G15" s="27"/>
      <c r="H15" s="27"/>
      <c r="I15" s="36"/>
      <c r="J15" s="36" t="s">
        <v>42</v>
      </c>
      <c r="K15" s="37" t="s">
        <v>225</v>
      </c>
      <c r="L15" s="38" t="s">
        <v>230</v>
      </c>
      <c r="M15" s="39">
        <v>25</v>
      </c>
      <c r="N15" s="40">
        <f t="shared" si="0"/>
        <v>0.56818181818181801</v>
      </c>
      <c r="O15" s="40">
        <f t="shared" si="1"/>
        <v>0.89285714285714302</v>
      </c>
      <c r="P15" s="41" t="str">
        <f t="shared" si="2"/>
        <v>призер</v>
      </c>
      <c r="Q15" s="36" t="s">
        <v>151</v>
      </c>
      <c r="R15" s="51" t="s">
        <v>42</v>
      </c>
    </row>
    <row r="16" spans="1:21" x14ac:dyDescent="0.25">
      <c r="A16" s="21">
        <v>4</v>
      </c>
      <c r="B16" s="24" t="s">
        <v>7</v>
      </c>
      <c r="C16" s="25" t="s">
        <v>126</v>
      </c>
      <c r="D16" s="25" t="s">
        <v>47</v>
      </c>
      <c r="E16" s="25" t="s">
        <v>46</v>
      </c>
      <c r="F16" s="26"/>
      <c r="G16" s="27"/>
      <c r="H16" s="27"/>
      <c r="I16" s="36"/>
      <c r="J16" s="36" t="s">
        <v>42</v>
      </c>
      <c r="K16" s="37" t="s">
        <v>225</v>
      </c>
      <c r="L16" s="38" t="s">
        <v>231</v>
      </c>
      <c r="M16" s="39">
        <v>21</v>
      </c>
      <c r="N16" s="40">
        <f t="shared" si="0"/>
        <v>0.47727272727272702</v>
      </c>
      <c r="O16" s="40">
        <f t="shared" si="1"/>
        <v>0.75</v>
      </c>
      <c r="P16" s="41" t="str">
        <f t="shared" si="2"/>
        <v>участник</v>
      </c>
      <c r="Q16" s="36" t="s">
        <v>151</v>
      </c>
      <c r="R16" s="51" t="s">
        <v>42</v>
      </c>
    </row>
    <row r="17" spans="1:18" x14ac:dyDescent="0.25">
      <c r="A17" s="21">
        <v>3</v>
      </c>
      <c r="B17" s="24" t="s">
        <v>7</v>
      </c>
      <c r="C17" s="25" t="s">
        <v>47</v>
      </c>
      <c r="D17" s="25" t="s">
        <v>48</v>
      </c>
      <c r="E17" s="25" t="s">
        <v>39</v>
      </c>
      <c r="F17" s="28"/>
      <c r="G17" s="27"/>
      <c r="H17" s="27"/>
      <c r="I17" s="42"/>
      <c r="J17" s="42" t="s">
        <v>42</v>
      </c>
      <c r="K17" s="43" t="s">
        <v>225</v>
      </c>
      <c r="L17" s="38" t="s">
        <v>232</v>
      </c>
      <c r="M17" s="39">
        <v>20</v>
      </c>
      <c r="N17" s="40">
        <f t="shared" si="0"/>
        <v>0.45454545454545497</v>
      </c>
      <c r="O17" s="40">
        <f t="shared" si="1"/>
        <v>0.71428571428571397</v>
      </c>
      <c r="P17" s="41" t="str">
        <f t="shared" si="2"/>
        <v>участник</v>
      </c>
      <c r="Q17" s="36" t="s">
        <v>151</v>
      </c>
      <c r="R17" s="51" t="s">
        <v>42</v>
      </c>
    </row>
    <row r="18" spans="1:18" x14ac:dyDescent="0.25">
      <c r="A18" s="21">
        <v>5</v>
      </c>
      <c r="B18" s="24" t="s">
        <v>7</v>
      </c>
      <c r="C18" s="25" t="s">
        <v>109</v>
      </c>
      <c r="D18" s="25" t="s">
        <v>59</v>
      </c>
      <c r="E18" s="25" t="s">
        <v>51</v>
      </c>
      <c r="F18" s="26"/>
      <c r="G18" s="27"/>
      <c r="H18" s="27"/>
      <c r="I18" s="36"/>
      <c r="J18" s="36" t="s">
        <v>42</v>
      </c>
      <c r="K18" s="37" t="s">
        <v>225</v>
      </c>
      <c r="L18" s="38" t="s">
        <v>233</v>
      </c>
      <c r="M18" s="39">
        <v>19</v>
      </c>
      <c r="N18" s="40">
        <f t="shared" si="0"/>
        <v>0.43181818181818199</v>
      </c>
      <c r="O18" s="40">
        <f t="shared" si="1"/>
        <v>0.67857142857142905</v>
      </c>
      <c r="P18" s="41" t="str">
        <f t="shared" si="2"/>
        <v>участник</v>
      </c>
      <c r="Q18" s="36" t="s">
        <v>151</v>
      </c>
      <c r="R18" s="51" t="s">
        <v>42</v>
      </c>
    </row>
    <row r="19" spans="1:18" x14ac:dyDescent="0.25">
      <c r="A19" s="21">
        <v>9</v>
      </c>
      <c r="B19" s="24" t="s">
        <v>7</v>
      </c>
      <c r="C19" s="25" t="s">
        <v>47</v>
      </c>
      <c r="D19" s="25" t="s">
        <v>48</v>
      </c>
      <c r="E19" s="25" t="s">
        <v>191</v>
      </c>
      <c r="F19" s="26"/>
      <c r="G19" s="27"/>
      <c r="H19" s="27"/>
      <c r="I19" s="36"/>
      <c r="J19" s="36" t="s">
        <v>42</v>
      </c>
      <c r="K19" s="37" t="s">
        <v>225</v>
      </c>
      <c r="L19" s="38" t="s">
        <v>234</v>
      </c>
      <c r="M19" s="39">
        <v>19</v>
      </c>
      <c r="N19" s="40">
        <f t="shared" si="0"/>
        <v>0.43181818181818199</v>
      </c>
      <c r="O19" s="40">
        <f t="shared" si="1"/>
        <v>0.67857142857142905</v>
      </c>
      <c r="P19" s="41" t="str">
        <f t="shared" si="2"/>
        <v>участник</v>
      </c>
      <c r="Q19" s="36" t="s">
        <v>151</v>
      </c>
      <c r="R19" s="51" t="s">
        <v>42</v>
      </c>
    </row>
    <row r="20" spans="1:18" x14ac:dyDescent="0.25">
      <c r="A20" s="21">
        <v>11</v>
      </c>
      <c r="B20" s="24" t="s">
        <v>7</v>
      </c>
      <c r="C20" s="25" t="s">
        <v>50</v>
      </c>
      <c r="D20" s="25" t="s">
        <v>47</v>
      </c>
      <c r="E20" s="25" t="s">
        <v>40</v>
      </c>
      <c r="F20" s="26"/>
      <c r="G20" s="27"/>
      <c r="H20" s="27"/>
      <c r="I20" s="36"/>
      <c r="J20" s="36" t="s">
        <v>42</v>
      </c>
      <c r="K20" s="37" t="s">
        <v>225</v>
      </c>
      <c r="L20" s="38" t="s">
        <v>235</v>
      </c>
      <c r="M20" s="39">
        <v>18</v>
      </c>
      <c r="N20" s="40">
        <f t="shared" si="0"/>
        <v>0.40909090909090901</v>
      </c>
      <c r="O20" s="40">
        <f t="shared" si="1"/>
        <v>0.64285714285714302</v>
      </c>
      <c r="P20" s="41" t="str">
        <f t="shared" si="2"/>
        <v>участник</v>
      </c>
      <c r="Q20" s="36" t="s">
        <v>151</v>
      </c>
      <c r="R20" s="51" t="s">
        <v>42</v>
      </c>
    </row>
    <row r="21" spans="1:18" x14ac:dyDescent="0.25">
      <c r="A21" s="21">
        <v>10</v>
      </c>
      <c r="B21" s="24" t="s">
        <v>7</v>
      </c>
      <c r="C21" s="25" t="s">
        <v>47</v>
      </c>
      <c r="D21" s="25" t="s">
        <v>50</v>
      </c>
      <c r="E21" s="25" t="s">
        <v>40</v>
      </c>
      <c r="F21" s="26"/>
      <c r="G21" s="27"/>
      <c r="H21" s="27"/>
      <c r="I21" s="36"/>
      <c r="J21" s="36" t="s">
        <v>42</v>
      </c>
      <c r="K21" s="37" t="s">
        <v>225</v>
      </c>
      <c r="L21" s="38" t="s">
        <v>236</v>
      </c>
      <c r="M21" s="39">
        <v>15</v>
      </c>
      <c r="N21" s="40">
        <f t="shared" si="0"/>
        <v>0.34090909090909099</v>
      </c>
      <c r="O21" s="40">
        <f t="shared" si="1"/>
        <v>0.53571428571428603</v>
      </c>
      <c r="P21" s="41" t="str">
        <f t="shared" si="2"/>
        <v>участник</v>
      </c>
      <c r="Q21" s="36" t="s">
        <v>151</v>
      </c>
      <c r="R21" s="51" t="s">
        <v>42</v>
      </c>
    </row>
    <row r="23" spans="1:18" x14ac:dyDescent="0.25">
      <c r="B23" s="29" t="s">
        <v>102</v>
      </c>
      <c r="C23" s="10" t="s">
        <v>141</v>
      </c>
      <c r="D23" s="10" t="s">
        <v>142</v>
      </c>
    </row>
    <row r="24" spans="1:18" x14ac:dyDescent="0.25">
      <c r="C24" s="10" t="s">
        <v>143</v>
      </c>
      <c r="D24" s="10" t="s">
        <v>144</v>
      </c>
    </row>
    <row r="25" spans="1:18" x14ac:dyDescent="0.25">
      <c r="D25" s="10" t="s">
        <v>145</v>
      </c>
    </row>
    <row r="26" spans="1:18" x14ac:dyDescent="0.25">
      <c r="D26" s="10" t="s">
        <v>146</v>
      </c>
    </row>
    <row r="27" spans="1:18" x14ac:dyDescent="0.25">
      <c r="D27" s="10" t="s">
        <v>147</v>
      </c>
    </row>
  </sheetData>
  <protectedRanges>
    <protectedRange sqref="N11:N21" name="Диапазон1_3_1"/>
    <protectedRange sqref="O11:O21" name="Диапазон1_1_1_1"/>
    <protectedRange sqref="P11:P21" name="Диапазон1_2_1_1_1"/>
  </protectedRanges>
  <autoFilter ref="A10:R21">
    <sortState ref="A10:R21">
      <sortCondition descending="1" ref="N10:N21"/>
    </sortState>
  </autoFilter>
  <mergeCells count="3">
    <mergeCell ref="A1:R1"/>
    <mergeCell ref="C2:P2"/>
    <mergeCell ref="C9:D9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opLeftCell="A6" workbookViewId="0">
      <selection activeCell="F11" sqref="F11:I1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7" t="s">
        <v>237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4" t="s">
        <v>1</v>
      </c>
      <c r="R2" s="45">
        <f>COUNTA(M11:M19)</f>
        <v>9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4"/>
      <c r="R3" s="45"/>
    </row>
    <row r="4" spans="1:21" x14ac:dyDescent="0.25">
      <c r="A4" s="13" t="s">
        <v>2</v>
      </c>
      <c r="B4" s="14"/>
      <c r="C4" s="13" t="s">
        <v>3</v>
      </c>
      <c r="E4" s="15" t="s">
        <v>4</v>
      </c>
      <c r="F4" s="16"/>
      <c r="Q4" s="19" t="s">
        <v>5</v>
      </c>
      <c r="R4" s="46">
        <f>COUNTIF(P11:P19,"победитель")</f>
        <v>2</v>
      </c>
    </row>
    <row r="5" spans="1:21" x14ac:dyDescent="0.25">
      <c r="A5" s="13" t="s">
        <v>6</v>
      </c>
      <c r="B5" s="14"/>
      <c r="C5" s="13" t="s">
        <v>7</v>
      </c>
      <c r="E5" s="15" t="s">
        <v>8</v>
      </c>
      <c r="F5" s="16"/>
      <c r="Q5" s="19" t="s">
        <v>9</v>
      </c>
      <c r="R5" s="45">
        <f>COUNTIF(P11:P19,"призер")</f>
        <v>2</v>
      </c>
    </row>
    <row r="6" spans="1:21" x14ac:dyDescent="0.25">
      <c r="A6" s="13" t="s">
        <v>10</v>
      </c>
      <c r="B6" s="14"/>
      <c r="C6" s="13" t="s">
        <v>11</v>
      </c>
      <c r="E6" s="16"/>
      <c r="F6" s="16"/>
      <c r="Q6" s="19" t="s">
        <v>12</v>
      </c>
      <c r="R6" s="45">
        <f>COUNTIF(P11:P19,"участник")</f>
        <v>5</v>
      </c>
    </row>
    <row r="7" spans="1:21" x14ac:dyDescent="0.25">
      <c r="A7" s="13" t="s">
        <v>13</v>
      </c>
      <c r="B7" s="14"/>
      <c r="C7" s="13">
        <v>11</v>
      </c>
      <c r="E7" s="16"/>
      <c r="F7" s="16"/>
      <c r="P7" s="30"/>
      <c r="Q7" s="19" t="s">
        <v>14</v>
      </c>
      <c r="R7" s="47">
        <v>0.45</v>
      </c>
    </row>
    <row r="8" spans="1:21" x14ac:dyDescent="0.25">
      <c r="A8" s="13" t="s">
        <v>15</v>
      </c>
      <c r="B8" s="14"/>
      <c r="C8" s="17">
        <v>45924</v>
      </c>
      <c r="F8" s="16"/>
      <c r="Q8" s="48" t="s">
        <v>16</v>
      </c>
      <c r="R8" s="47">
        <f>(R4+R5)/R2</f>
        <v>0.44444444444444398</v>
      </c>
    </row>
    <row r="9" spans="1:21" x14ac:dyDescent="0.25">
      <c r="C9" s="58" t="s">
        <v>17</v>
      </c>
      <c r="D9" s="58"/>
      <c r="E9" s="18">
        <v>44</v>
      </c>
      <c r="G9" s="19" t="s">
        <v>18</v>
      </c>
      <c r="H9" s="20">
        <f>E9/2</f>
        <v>22</v>
      </c>
      <c r="J9" s="31" t="s">
        <v>19</v>
      </c>
      <c r="K9" s="32">
        <f>MAX(M11:M19)</f>
        <v>35</v>
      </c>
      <c r="L9" s="33" t="str">
        <f>IF(K9*100/E9&gt;=50,"победитель","участник")</f>
        <v>победитель</v>
      </c>
      <c r="P9" s="34">
        <f>R8-45%</f>
        <v>-5.5555555555555896E-3</v>
      </c>
      <c r="Q9" s="19" t="s">
        <v>20</v>
      </c>
      <c r="R9" s="49">
        <f>IF((R2*P9)&gt;0,(R2*P9),0)</f>
        <v>0</v>
      </c>
    </row>
    <row r="10" spans="1:21" ht="90" x14ac:dyDescent="0.25">
      <c r="A10" s="21" t="s">
        <v>21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3" t="s">
        <v>28</v>
      </c>
      <c r="I10" s="22" t="s">
        <v>29</v>
      </c>
      <c r="J10" s="22" t="s">
        <v>30</v>
      </c>
      <c r="K10" s="22" t="s">
        <v>31</v>
      </c>
      <c r="L10" s="35" t="s">
        <v>32</v>
      </c>
      <c r="M10" s="22" t="s">
        <v>33</v>
      </c>
      <c r="N10" s="22" t="s">
        <v>34</v>
      </c>
      <c r="O10" s="22" t="s">
        <v>35</v>
      </c>
      <c r="P10" s="22" t="s">
        <v>36</v>
      </c>
      <c r="Q10" s="22" t="s">
        <v>37</v>
      </c>
      <c r="R10" s="22" t="s">
        <v>38</v>
      </c>
      <c r="S10" s="50"/>
      <c r="T10" s="50"/>
      <c r="U10" s="50"/>
    </row>
    <row r="11" spans="1:21" s="9" customFormat="1" ht="12.95" customHeight="1" x14ac:dyDescent="0.2">
      <c r="A11" s="21">
        <v>6</v>
      </c>
      <c r="B11" s="24" t="s">
        <v>7</v>
      </c>
      <c r="C11" s="25" t="s">
        <v>57</v>
      </c>
      <c r="D11" s="25" t="s">
        <v>92</v>
      </c>
      <c r="E11" s="25" t="s">
        <v>66</v>
      </c>
      <c r="F11" s="26"/>
      <c r="G11" s="27"/>
      <c r="H11" s="27"/>
      <c r="I11" s="36"/>
      <c r="J11" s="36" t="s">
        <v>42</v>
      </c>
      <c r="K11" s="37" t="s">
        <v>238</v>
      </c>
      <c r="L11" s="38" t="s">
        <v>239</v>
      </c>
      <c r="M11" s="39">
        <v>35</v>
      </c>
      <c r="N11" s="40">
        <f t="shared" ref="N11:N19" si="0">IF(M11="","",M11/$E$9)</f>
        <v>0.79545454545454497</v>
      </c>
      <c r="O11" s="40">
        <f t="shared" ref="O11:O19" si="1">IF(M11="","",M11/$K$9)</f>
        <v>1</v>
      </c>
      <c r="P11" s="41" t="str">
        <f t="shared" ref="P11:P19" si="2">IF(M11="","",IF($K$9=M11,$L$9,IF(M11&gt;=$H$9,"призер","участник")))</f>
        <v>победитель</v>
      </c>
      <c r="Q11" s="36" t="s">
        <v>151</v>
      </c>
      <c r="R11" s="51" t="s">
        <v>42</v>
      </c>
    </row>
    <row r="12" spans="1:21" s="9" customFormat="1" ht="12.95" customHeight="1" x14ac:dyDescent="0.2">
      <c r="A12" s="21">
        <v>7</v>
      </c>
      <c r="B12" s="24" t="s">
        <v>7</v>
      </c>
      <c r="C12" s="25" t="s">
        <v>47</v>
      </c>
      <c r="D12" s="25" t="s">
        <v>40</v>
      </c>
      <c r="E12" s="25" t="s">
        <v>40</v>
      </c>
      <c r="F12" s="26"/>
      <c r="G12" s="27"/>
      <c r="H12" s="27"/>
      <c r="I12" s="36"/>
      <c r="J12" s="36" t="s">
        <v>42</v>
      </c>
      <c r="K12" s="37" t="s">
        <v>238</v>
      </c>
      <c r="L12" s="38" t="s">
        <v>240</v>
      </c>
      <c r="M12" s="39">
        <v>35</v>
      </c>
      <c r="N12" s="40">
        <f t="shared" si="0"/>
        <v>0.79545454545454497</v>
      </c>
      <c r="O12" s="40">
        <f t="shared" si="1"/>
        <v>1</v>
      </c>
      <c r="P12" s="41" t="str">
        <f t="shared" si="2"/>
        <v>победитель</v>
      </c>
      <c r="Q12" s="36" t="s">
        <v>151</v>
      </c>
      <c r="R12" s="51" t="s">
        <v>42</v>
      </c>
    </row>
    <row r="13" spans="1:21" x14ac:dyDescent="0.25">
      <c r="A13" s="21">
        <v>2</v>
      </c>
      <c r="B13" s="24" t="s">
        <v>7</v>
      </c>
      <c r="C13" s="25" t="s">
        <v>48</v>
      </c>
      <c r="D13" s="25" t="s">
        <v>47</v>
      </c>
      <c r="E13" s="25" t="s">
        <v>67</v>
      </c>
      <c r="F13" s="26"/>
      <c r="G13" s="27"/>
      <c r="H13" s="27"/>
      <c r="I13" s="36"/>
      <c r="J13" s="36" t="s">
        <v>42</v>
      </c>
      <c r="K13" s="37" t="s">
        <v>238</v>
      </c>
      <c r="L13" s="38" t="s">
        <v>241</v>
      </c>
      <c r="M13" s="39">
        <v>34</v>
      </c>
      <c r="N13" s="40">
        <f t="shared" si="0"/>
        <v>0.77272727272727304</v>
      </c>
      <c r="O13" s="40">
        <f t="shared" si="1"/>
        <v>0.97142857142857097</v>
      </c>
      <c r="P13" s="41" t="str">
        <f t="shared" si="2"/>
        <v>призер</v>
      </c>
      <c r="Q13" s="36" t="s">
        <v>151</v>
      </c>
      <c r="R13" s="51" t="s">
        <v>42</v>
      </c>
    </row>
    <row r="14" spans="1:21" x14ac:dyDescent="0.25">
      <c r="A14" s="21">
        <v>3</v>
      </c>
      <c r="B14" s="24" t="s">
        <v>7</v>
      </c>
      <c r="C14" s="25" t="s">
        <v>48</v>
      </c>
      <c r="D14" s="25" t="s">
        <v>40</v>
      </c>
      <c r="E14" s="25" t="s">
        <v>109</v>
      </c>
      <c r="F14" s="28"/>
      <c r="G14" s="27"/>
      <c r="H14" s="27"/>
      <c r="I14" s="42"/>
      <c r="J14" s="42" t="s">
        <v>42</v>
      </c>
      <c r="K14" s="43" t="s">
        <v>238</v>
      </c>
      <c r="L14" s="38" t="s">
        <v>242</v>
      </c>
      <c r="M14" s="39">
        <v>31</v>
      </c>
      <c r="N14" s="40">
        <f t="shared" si="0"/>
        <v>0.70454545454545503</v>
      </c>
      <c r="O14" s="40">
        <f t="shared" si="1"/>
        <v>0.88571428571428601</v>
      </c>
      <c r="P14" s="41" t="str">
        <f t="shared" si="2"/>
        <v>призер</v>
      </c>
      <c r="Q14" s="36" t="s">
        <v>151</v>
      </c>
      <c r="R14" s="51" t="s">
        <v>42</v>
      </c>
    </row>
    <row r="15" spans="1:21" x14ac:dyDescent="0.25">
      <c r="A15" s="21">
        <v>5</v>
      </c>
      <c r="B15" s="24" t="s">
        <v>7</v>
      </c>
      <c r="C15" s="25" t="s">
        <v>97</v>
      </c>
      <c r="D15" s="25" t="s">
        <v>40</v>
      </c>
      <c r="E15" s="25" t="s">
        <v>40</v>
      </c>
      <c r="F15" s="26"/>
      <c r="G15" s="27"/>
      <c r="H15" s="27"/>
      <c r="I15" s="36"/>
      <c r="J15" s="36" t="s">
        <v>42</v>
      </c>
      <c r="K15" s="37" t="s">
        <v>238</v>
      </c>
      <c r="L15" s="38" t="s">
        <v>243</v>
      </c>
      <c r="M15" s="39">
        <v>21</v>
      </c>
      <c r="N15" s="40">
        <f t="shared" si="0"/>
        <v>0.47727272727272702</v>
      </c>
      <c r="O15" s="40">
        <f t="shared" si="1"/>
        <v>0.6</v>
      </c>
      <c r="P15" s="41" t="str">
        <f t="shared" si="2"/>
        <v>участник</v>
      </c>
      <c r="Q15" s="36" t="s">
        <v>151</v>
      </c>
      <c r="R15" s="51" t="s">
        <v>42</v>
      </c>
    </row>
    <row r="16" spans="1:21" x14ac:dyDescent="0.25">
      <c r="A16" s="21">
        <v>9</v>
      </c>
      <c r="B16" s="24" t="s">
        <v>7</v>
      </c>
      <c r="C16" s="25" t="s">
        <v>109</v>
      </c>
      <c r="D16" s="25" t="s">
        <v>40</v>
      </c>
      <c r="E16" s="25" t="s">
        <v>40</v>
      </c>
      <c r="F16" s="26"/>
      <c r="G16" s="27"/>
      <c r="H16" s="27"/>
      <c r="I16" s="36"/>
      <c r="J16" s="36" t="s">
        <v>42</v>
      </c>
      <c r="K16" s="37" t="s">
        <v>238</v>
      </c>
      <c r="L16" s="38" t="s">
        <v>244</v>
      </c>
      <c r="M16" s="39">
        <v>21</v>
      </c>
      <c r="N16" s="40">
        <f t="shared" si="0"/>
        <v>0.47727272727272702</v>
      </c>
      <c r="O16" s="40">
        <f t="shared" si="1"/>
        <v>0.6</v>
      </c>
      <c r="P16" s="41" t="str">
        <f t="shared" si="2"/>
        <v>участник</v>
      </c>
      <c r="Q16" s="36" t="s">
        <v>151</v>
      </c>
      <c r="R16" s="51" t="s">
        <v>42</v>
      </c>
    </row>
    <row r="17" spans="1:18" x14ac:dyDescent="0.25">
      <c r="A17" s="21">
        <v>8</v>
      </c>
      <c r="B17" s="24" t="s">
        <v>7</v>
      </c>
      <c r="C17" s="25" t="s">
        <v>59</v>
      </c>
      <c r="D17" s="25" t="s">
        <v>40</v>
      </c>
      <c r="E17" s="25" t="s">
        <v>67</v>
      </c>
      <c r="F17" s="26"/>
      <c r="G17" s="27"/>
      <c r="H17" s="27"/>
      <c r="I17" s="36"/>
      <c r="J17" s="36" t="s">
        <v>42</v>
      </c>
      <c r="K17" s="37" t="s">
        <v>238</v>
      </c>
      <c r="L17" s="38" t="s">
        <v>245</v>
      </c>
      <c r="M17" s="39">
        <v>20</v>
      </c>
      <c r="N17" s="40">
        <f t="shared" si="0"/>
        <v>0.45454545454545497</v>
      </c>
      <c r="O17" s="40">
        <f t="shared" si="1"/>
        <v>0.57142857142857095</v>
      </c>
      <c r="P17" s="41" t="str">
        <f t="shared" si="2"/>
        <v>участник</v>
      </c>
      <c r="Q17" s="36" t="s">
        <v>151</v>
      </c>
      <c r="R17" s="51" t="s">
        <v>42</v>
      </c>
    </row>
    <row r="18" spans="1:18" x14ac:dyDescent="0.25">
      <c r="A18" s="21">
        <v>1</v>
      </c>
      <c r="B18" s="24" t="s">
        <v>7</v>
      </c>
      <c r="C18" s="25" t="s">
        <v>41</v>
      </c>
      <c r="D18" s="25" t="s">
        <v>57</v>
      </c>
      <c r="E18" s="25" t="s">
        <v>51</v>
      </c>
      <c r="F18" s="26"/>
      <c r="G18" s="27"/>
      <c r="H18" s="27"/>
      <c r="I18" s="36"/>
      <c r="J18" s="36" t="s">
        <v>42</v>
      </c>
      <c r="K18" s="37" t="s">
        <v>238</v>
      </c>
      <c r="L18" s="38" t="s">
        <v>246</v>
      </c>
      <c r="M18" s="39">
        <v>18</v>
      </c>
      <c r="N18" s="40">
        <f t="shared" si="0"/>
        <v>0.40909090909090901</v>
      </c>
      <c r="O18" s="40">
        <f t="shared" si="1"/>
        <v>0.51428571428571401</v>
      </c>
      <c r="P18" s="41" t="str">
        <f t="shared" si="2"/>
        <v>участник</v>
      </c>
      <c r="Q18" s="36" t="s">
        <v>151</v>
      </c>
      <c r="R18" s="51" t="s">
        <v>42</v>
      </c>
    </row>
    <row r="19" spans="1:18" x14ac:dyDescent="0.25">
      <c r="A19" s="21">
        <v>4</v>
      </c>
      <c r="B19" s="24" t="s">
        <v>7</v>
      </c>
      <c r="C19" s="25" t="s">
        <v>40</v>
      </c>
      <c r="D19" s="25" t="s">
        <v>57</v>
      </c>
      <c r="E19" s="25" t="s">
        <v>57</v>
      </c>
      <c r="F19" s="26"/>
      <c r="G19" s="27"/>
      <c r="H19" s="27"/>
      <c r="I19" s="36"/>
      <c r="J19" s="36" t="s">
        <v>42</v>
      </c>
      <c r="K19" s="37" t="s">
        <v>238</v>
      </c>
      <c r="L19" s="38" t="s">
        <v>247</v>
      </c>
      <c r="M19" s="39">
        <v>15</v>
      </c>
      <c r="N19" s="40">
        <f t="shared" si="0"/>
        <v>0.34090909090909099</v>
      </c>
      <c r="O19" s="40">
        <f t="shared" si="1"/>
        <v>0.42857142857142899</v>
      </c>
      <c r="P19" s="41" t="str">
        <f t="shared" si="2"/>
        <v>участник</v>
      </c>
      <c r="Q19" s="36" t="s">
        <v>151</v>
      </c>
      <c r="R19" s="51" t="s">
        <v>42</v>
      </c>
    </row>
    <row r="21" spans="1:18" x14ac:dyDescent="0.25">
      <c r="B21" s="29" t="s">
        <v>102</v>
      </c>
      <c r="C21" s="10" t="s">
        <v>70</v>
      </c>
      <c r="D21" s="10" t="s">
        <v>248</v>
      </c>
    </row>
    <row r="22" spans="1:18" x14ac:dyDescent="0.25">
      <c r="C22" s="10" t="s">
        <v>143</v>
      </c>
      <c r="D22" s="10" t="s">
        <v>144</v>
      </c>
    </row>
    <row r="23" spans="1:18" x14ac:dyDescent="0.25">
      <c r="D23" s="10" t="s">
        <v>145</v>
      </c>
    </row>
    <row r="24" spans="1:18" x14ac:dyDescent="0.25">
      <c r="D24" s="10" t="s">
        <v>146</v>
      </c>
    </row>
    <row r="25" spans="1:18" x14ac:dyDescent="0.25">
      <c r="D25" s="10" t="s">
        <v>147</v>
      </c>
    </row>
  </sheetData>
  <protectedRanges>
    <protectedRange sqref="N11:N19" name="Диапазон1_3_1"/>
    <protectedRange sqref="O11:O19" name="Диапазон1_1_1_1"/>
    <protectedRange sqref="P11:P19" name="Диапазон1_2_1_1_1"/>
  </protectedRanges>
  <autoFilter ref="A10:R19">
    <sortState ref="A10:R19">
      <sortCondition descending="1" ref="N10:N19"/>
    </sortState>
  </autoFilter>
  <mergeCells count="3">
    <mergeCell ref="A1:R1"/>
    <mergeCell ref="C2:P2"/>
    <mergeCell ref="C9:D9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ColWidth="9" defaultRowHeight="12.75" x14ac:dyDescent="0.2"/>
  <cols>
    <col min="2" max="2" width="40" customWidth="1"/>
  </cols>
  <sheetData>
    <row r="2" spans="2:4" x14ac:dyDescent="0.2">
      <c r="B2" s="2" t="s">
        <v>249</v>
      </c>
    </row>
    <row r="4" spans="2:4" s="1" customFormat="1" ht="24" customHeight="1" x14ac:dyDescent="0.2">
      <c r="B4" s="3" t="s">
        <v>250</v>
      </c>
      <c r="C4" s="4">
        <f>SUM('6 класс:11 класс'!R2)</f>
        <v>121</v>
      </c>
    </row>
    <row r="5" spans="2:4" s="1" customFormat="1" ht="24" customHeight="1" x14ac:dyDescent="0.2">
      <c r="B5" s="3" t="s">
        <v>251</v>
      </c>
      <c r="C5" s="4">
        <f>SUM('6 класс:11 класс'!R4)</f>
        <v>9</v>
      </c>
    </row>
    <row r="6" spans="2:4" s="1" customFormat="1" ht="24" customHeight="1" x14ac:dyDescent="0.2">
      <c r="B6" s="3" t="s">
        <v>252</v>
      </c>
      <c r="C6" s="4">
        <f>SUM('6 класс:11 класс'!R5)</f>
        <v>24</v>
      </c>
    </row>
    <row r="7" spans="2:4" s="1" customFormat="1" ht="24" customHeight="1" x14ac:dyDescent="0.2">
      <c r="B7" s="3" t="s">
        <v>253</v>
      </c>
      <c r="C7" s="4">
        <f>SUM('6 класс:11 класс'!R6)</f>
        <v>88</v>
      </c>
    </row>
    <row r="8" spans="2:4" s="1" customFormat="1" ht="24" customHeight="1" x14ac:dyDescent="0.2">
      <c r="B8" s="3" t="s">
        <v>14</v>
      </c>
      <c r="C8" s="5">
        <v>0.45</v>
      </c>
    </row>
    <row r="9" spans="2:4" s="1" customFormat="1" ht="24" customHeight="1" x14ac:dyDescent="0.2">
      <c r="B9" s="6" t="s">
        <v>16</v>
      </c>
      <c r="C9" s="5">
        <f>(C5+C6)/C4</f>
        <v>0.27272727272727298</v>
      </c>
    </row>
    <row r="10" spans="2:4" s="1" customFormat="1" ht="24" customHeight="1" x14ac:dyDescent="0.2">
      <c r="B10" s="3" t="s">
        <v>20</v>
      </c>
      <c r="C10" s="7">
        <f>IF((C4*D10)&gt;0,(C4*D10),0)</f>
        <v>0</v>
      </c>
      <c r="D10" s="8">
        <f>C9-45%</f>
        <v>-0.177272727272727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9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2025-09-10T05:49:00Z</cp:lastPrinted>
  <dcterms:created xsi:type="dcterms:W3CDTF">2007-11-07T20:16:00Z</dcterms:created>
  <dcterms:modified xsi:type="dcterms:W3CDTF">2025-09-28T13:23:20Z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538ACFF999E64EDE8F1D0F49D832F493_12</vt:lpwstr>
  </property>
  <property fmtid="{D5CDD505-2E9C-101B-9397-08002B2CF9AE}" pid="3" name="KSOProductBuildVer">
    <vt:lpwstr>1049-12.2.0.22549</vt:lpwstr>
  </property>
</Properties>
</file>